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AO TAO SDH\THOI KHOA BIEU\học kỳ II năm 2022-2023\Đăng ký học TA\"/>
    </mc:Choice>
  </mc:AlternateContent>
  <bookViews>
    <workbookView xWindow="0" yWindow="0" windowWidth="16815" windowHeight="7650"/>
  </bookViews>
  <sheets>
    <sheet name="DS đăng ký" sheetId="2" r:id="rId1"/>
    <sheet name="QH-2022-E" sheetId="1" r:id="rId2"/>
    <sheet name="DSSV1-2-2023" sheetId="4" state="hidden" r:id="rId3"/>
  </sheets>
  <definedNames>
    <definedName name="_xlnm._FilterDatabase" localSheetId="1" hidden="1">'QH-2022-E'!$A$7:$J$140</definedName>
  </definedNames>
  <calcPr calcId="162913"/>
</workbook>
</file>

<file path=xl/calcChain.xml><?xml version="1.0" encoding="utf-8"?>
<calcChain xmlns="http://schemas.openxmlformats.org/spreadsheetml/2006/main">
  <c r="B140" i="1" l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F134" i="4"/>
  <c r="B134" i="4"/>
  <c r="F133" i="4"/>
  <c r="B133" i="4"/>
  <c r="F132" i="4"/>
  <c r="B132" i="4"/>
  <c r="F131" i="4"/>
  <c r="B131" i="4"/>
  <c r="F130" i="4"/>
  <c r="B130" i="4"/>
  <c r="F129" i="4"/>
  <c r="B129" i="4"/>
  <c r="F128" i="4"/>
  <c r="B128" i="4"/>
  <c r="F127" i="4"/>
  <c r="B127" i="4"/>
  <c r="F126" i="4"/>
  <c r="B126" i="4"/>
  <c r="F125" i="4"/>
  <c r="B125" i="4"/>
  <c r="F124" i="4"/>
  <c r="B124" i="4"/>
  <c r="F123" i="4"/>
  <c r="B123" i="4"/>
  <c r="F122" i="4"/>
  <c r="B122" i="4"/>
  <c r="F121" i="4"/>
  <c r="B121" i="4"/>
  <c r="F120" i="4"/>
  <c r="B120" i="4"/>
  <c r="F119" i="4"/>
  <c r="B119" i="4"/>
  <c r="F118" i="4"/>
  <c r="B118" i="4"/>
  <c r="F117" i="4"/>
  <c r="B117" i="4"/>
  <c r="F116" i="4"/>
  <c r="B116" i="4"/>
  <c r="F115" i="4"/>
  <c r="B115" i="4"/>
  <c r="F114" i="4"/>
  <c r="B114" i="4"/>
  <c r="F113" i="4"/>
  <c r="B113" i="4"/>
  <c r="F112" i="4"/>
  <c r="B112" i="4"/>
  <c r="F111" i="4"/>
  <c r="B111" i="4"/>
  <c r="F110" i="4"/>
  <c r="B110" i="4"/>
  <c r="F109" i="4"/>
  <c r="B109" i="4"/>
  <c r="F108" i="4"/>
  <c r="B108" i="4"/>
  <c r="F107" i="4"/>
  <c r="B107" i="4"/>
  <c r="F106" i="4"/>
  <c r="B106" i="4"/>
  <c r="F105" i="4"/>
  <c r="B105" i="4"/>
  <c r="F104" i="4"/>
  <c r="B104" i="4"/>
  <c r="F103" i="4"/>
  <c r="B103" i="4"/>
  <c r="F102" i="4"/>
  <c r="B102" i="4"/>
  <c r="F101" i="4"/>
  <c r="B101" i="4"/>
  <c r="F100" i="4"/>
  <c r="B100" i="4"/>
  <c r="F99" i="4"/>
  <c r="B99" i="4"/>
  <c r="F98" i="4"/>
  <c r="B98" i="4"/>
  <c r="F97" i="4"/>
  <c r="B97" i="4"/>
  <c r="F96" i="4"/>
  <c r="B96" i="4"/>
  <c r="F95" i="4"/>
  <c r="B95" i="4"/>
  <c r="F94" i="4"/>
  <c r="B94" i="4"/>
  <c r="F93" i="4"/>
  <c r="B93" i="4"/>
  <c r="F92" i="4"/>
  <c r="B92" i="4"/>
  <c r="F91" i="4"/>
  <c r="B91" i="4"/>
  <c r="F90" i="4"/>
  <c r="B90" i="4"/>
  <c r="F89" i="4"/>
  <c r="B89" i="4"/>
  <c r="F88" i="4"/>
  <c r="B88" i="4"/>
  <c r="F87" i="4"/>
  <c r="B87" i="4"/>
  <c r="F86" i="4"/>
  <c r="B86" i="4"/>
  <c r="F85" i="4"/>
  <c r="B85" i="4"/>
  <c r="F84" i="4"/>
  <c r="B84" i="4"/>
  <c r="F83" i="4"/>
  <c r="B83" i="4"/>
  <c r="F82" i="4"/>
  <c r="B82" i="4"/>
  <c r="F81" i="4"/>
  <c r="B81" i="4"/>
  <c r="F80" i="4"/>
  <c r="B80" i="4"/>
  <c r="F79" i="4"/>
  <c r="B79" i="4"/>
  <c r="F78" i="4"/>
  <c r="B78" i="4"/>
  <c r="F77" i="4"/>
  <c r="B77" i="4"/>
  <c r="F76" i="4"/>
  <c r="B76" i="4"/>
  <c r="F75" i="4"/>
  <c r="B75" i="4"/>
  <c r="F74" i="4"/>
  <c r="B74" i="4"/>
  <c r="F73" i="4"/>
  <c r="B73" i="4"/>
  <c r="F72" i="4"/>
  <c r="B72" i="4"/>
  <c r="F71" i="4"/>
  <c r="B71" i="4"/>
  <c r="F70" i="4"/>
  <c r="B70" i="4"/>
  <c r="F69" i="4"/>
  <c r="B69" i="4"/>
  <c r="F68" i="4"/>
  <c r="B68" i="4"/>
  <c r="F67" i="4"/>
  <c r="B67" i="4"/>
  <c r="F66" i="4"/>
  <c r="B66" i="4"/>
  <c r="F65" i="4"/>
  <c r="B65" i="4"/>
  <c r="F64" i="4"/>
  <c r="B64" i="4"/>
  <c r="F63" i="4"/>
  <c r="B63" i="4"/>
  <c r="F62" i="4"/>
  <c r="B62" i="4"/>
  <c r="F61" i="4"/>
  <c r="B61" i="4"/>
  <c r="F60" i="4"/>
  <c r="B60" i="4"/>
  <c r="F59" i="4"/>
  <c r="B59" i="4"/>
  <c r="F58" i="4"/>
  <c r="B58" i="4"/>
  <c r="F57" i="4"/>
  <c r="B57" i="4"/>
  <c r="F56" i="4"/>
  <c r="B56" i="4"/>
  <c r="F55" i="4"/>
  <c r="B55" i="4"/>
  <c r="F54" i="4"/>
  <c r="B54" i="4"/>
  <c r="F53" i="4"/>
  <c r="B53" i="4"/>
  <c r="F52" i="4"/>
  <c r="B52" i="4"/>
  <c r="F51" i="4"/>
  <c r="B51" i="4"/>
  <c r="F50" i="4"/>
  <c r="B50" i="4"/>
  <c r="F49" i="4"/>
  <c r="B49" i="4"/>
  <c r="F48" i="4"/>
  <c r="B48" i="4"/>
  <c r="F47" i="4"/>
  <c r="B47" i="4"/>
  <c r="F46" i="4"/>
  <c r="B46" i="4"/>
  <c r="F45" i="4"/>
  <c r="B45" i="4"/>
  <c r="F44" i="4"/>
  <c r="B44" i="4"/>
  <c r="F43" i="4"/>
  <c r="B43" i="4"/>
  <c r="F42" i="4"/>
  <c r="B42" i="4"/>
  <c r="F41" i="4"/>
  <c r="B41" i="4"/>
  <c r="F40" i="4"/>
  <c r="B40" i="4"/>
  <c r="F39" i="4"/>
  <c r="B39" i="4"/>
  <c r="F38" i="4"/>
  <c r="B38" i="4"/>
  <c r="F37" i="4"/>
  <c r="B37" i="4"/>
  <c r="F36" i="4"/>
  <c r="B36" i="4"/>
  <c r="F35" i="4"/>
  <c r="B35" i="4"/>
  <c r="F34" i="4"/>
  <c r="B34" i="4"/>
  <c r="F33" i="4"/>
  <c r="B33" i="4"/>
  <c r="F32" i="4"/>
  <c r="B32" i="4"/>
  <c r="F31" i="4"/>
  <c r="B31" i="4"/>
  <c r="F30" i="4"/>
  <c r="B30" i="4"/>
  <c r="F29" i="4"/>
  <c r="B29" i="4"/>
  <c r="F28" i="4"/>
  <c r="B28" i="4"/>
  <c r="F27" i="4"/>
  <c r="B27" i="4"/>
  <c r="F26" i="4"/>
  <c r="B26" i="4"/>
  <c r="F25" i="4"/>
  <c r="B25" i="4"/>
  <c r="F24" i="4"/>
  <c r="B24" i="4"/>
  <c r="F23" i="4"/>
  <c r="B23" i="4"/>
  <c r="F22" i="4"/>
  <c r="B22" i="4"/>
  <c r="F21" i="4"/>
  <c r="B21" i="4"/>
  <c r="F20" i="4"/>
  <c r="B20" i="4"/>
  <c r="F19" i="4"/>
  <c r="B19" i="4"/>
  <c r="F18" i="4"/>
  <c r="B18" i="4"/>
  <c r="F17" i="4"/>
  <c r="B17" i="4"/>
  <c r="F16" i="4"/>
  <c r="B16" i="4"/>
  <c r="F15" i="4"/>
  <c r="B15" i="4"/>
  <c r="F14" i="4"/>
  <c r="B14" i="4"/>
  <c r="F13" i="4"/>
  <c r="B13" i="4"/>
  <c r="F12" i="4"/>
  <c r="B12" i="4"/>
  <c r="F11" i="4"/>
  <c r="B11" i="4"/>
  <c r="F10" i="4"/>
  <c r="B10" i="4"/>
  <c r="F9" i="4"/>
  <c r="B9" i="4"/>
  <c r="F8" i="4"/>
  <c r="B8" i="4"/>
  <c r="F7" i="4"/>
  <c r="B7" i="4"/>
  <c r="F6" i="4"/>
  <c r="B6" i="4"/>
  <c r="F5" i="4"/>
  <c r="B5" i="4"/>
  <c r="F4" i="4"/>
  <c r="B4" i="4"/>
  <c r="F3" i="4"/>
  <c r="B3" i="4"/>
  <c r="F2" i="4"/>
  <c r="B2" i="4"/>
</calcChain>
</file>

<file path=xl/sharedStrings.xml><?xml version="1.0" encoding="utf-8"?>
<sst xmlns="http://schemas.openxmlformats.org/spreadsheetml/2006/main" count="1233" uniqueCount="317">
  <si>
    <t>STT</t>
  </si>
  <si>
    <t>Mã HV</t>
  </si>
  <si>
    <t>Họ tên</t>
  </si>
  <si>
    <t>Ngày sinh</t>
  </si>
  <si>
    <t>Lớp</t>
  </si>
  <si>
    <t>Nguyễn Quỳnh Anh</t>
  </si>
  <si>
    <t xml:space="preserve">NGÀY SINH </t>
  </si>
  <si>
    <t>LỚP</t>
  </si>
  <si>
    <t>GHI CHÚ</t>
  </si>
  <si>
    <t>…</t>
  </si>
  <si>
    <t>Lớp trưởng</t>
  </si>
  <si>
    <t>(Ký và ghi rõ họ tên)</t>
  </si>
  <si>
    <t>Nguyễn Việt Dũng</t>
  </si>
  <si>
    <t>Nguyễn Xuân Hoàn</t>
  </si>
  <si>
    <t>TRƯỜNG ĐẠI HỌC KINH TẾ</t>
  </si>
  <si>
    <t>Nguyễn Viết Dũng</t>
  </si>
  <si>
    <t>Nguyễn Thị Thu Hà</t>
  </si>
  <si>
    <t>Phạm Thị Hồng Nhung</t>
  </si>
  <si>
    <t>Bùi Thu Trang</t>
  </si>
  <si>
    <t>Lại Thanh Nga</t>
  </si>
  <si>
    <t>DANH SÁCH HỌC VIÊN ĐĂNG KÝ HỌC HỌC PHẦN TIẾNG ANH B2</t>
  </si>
  <si>
    <t>HỌC KỲ II, NĂM HỌC 2022-2023</t>
  </si>
  <si>
    <t>Giới tính</t>
  </si>
  <si>
    <t>Mobile</t>
  </si>
  <si>
    <t>Khóa</t>
  </si>
  <si>
    <t>Ngành</t>
  </si>
  <si>
    <t>Mã CTĐT</t>
  </si>
  <si>
    <t>1 </t>
  </si>
  <si>
    <t>Lưu Xuân Hòa</t>
  </si>
  <si>
    <t>Nam</t>
  </si>
  <si>
    <t>QH-2022-E</t>
  </si>
  <si>
    <t>Kế toán</t>
  </si>
  <si>
    <t>QH-2022-E.CH KẾ TOÁN 1</t>
  </si>
  <si>
    <t>22S KT 2019 UD</t>
  </si>
  <si>
    <t>2 </t>
  </si>
  <si>
    <t>Nguyễn Thị Minh Huệ</t>
  </si>
  <si>
    <t>Nữ</t>
  </si>
  <si>
    <t>3 </t>
  </si>
  <si>
    <t>Trần Tiến Thắng</t>
  </si>
  <si>
    <t>4 </t>
  </si>
  <si>
    <t>Phùng Đình Anh Tuấn</t>
  </si>
  <si>
    <t>5 </t>
  </si>
  <si>
    <t>Trần Vũ Ngọc Anh</t>
  </si>
  <si>
    <t>QH-2022-E.CH KẾ TOÁN 2</t>
  </si>
  <si>
    <t>6 </t>
  </si>
  <si>
    <t>Nguyễn Bảo Chi</t>
  </si>
  <si>
    <t>7 </t>
  </si>
  <si>
    <t>Nguyễn Thị Chi</t>
  </si>
  <si>
    <t>8 </t>
  </si>
  <si>
    <t>Trần Hiếu Ngân</t>
  </si>
  <si>
    <t>9 </t>
  </si>
  <si>
    <t>Lê Thị Trang Ninh</t>
  </si>
  <si>
    <t>10 </t>
  </si>
  <si>
    <t>Bùi Thị Hà Phương</t>
  </si>
  <si>
    <t>11 </t>
  </si>
  <si>
    <t>Lê Nhật Tân</t>
  </si>
  <si>
    <t>12 </t>
  </si>
  <si>
    <t>13 </t>
  </si>
  <si>
    <t>Nguyễn Thị Yến</t>
  </si>
  <si>
    <t>14 </t>
  </si>
  <si>
    <t>Lê Công Hùng</t>
  </si>
  <si>
    <t>Kinh tế chính trị</t>
  </si>
  <si>
    <t>QH-2022-E.CH KTCT 1</t>
  </si>
  <si>
    <t>22S KTCT 2019 UD</t>
  </si>
  <si>
    <t>15 </t>
  </si>
  <si>
    <t>Trần Thị Quý</t>
  </si>
  <si>
    <t>16 </t>
  </si>
  <si>
    <t>Nguyễn Thị Quỳnh Lâm</t>
  </si>
  <si>
    <t>QH-2022-E.CH KTCT 2</t>
  </si>
  <si>
    <t>17 </t>
  </si>
  <si>
    <t>Nguyễn Minh Châu</t>
  </si>
  <si>
    <t>Kinh tế quốc tế</t>
  </si>
  <si>
    <t>QH-2022-E.CH KTQT 1</t>
  </si>
  <si>
    <t>22S KTQT 2019 UD</t>
  </si>
  <si>
    <t>18 </t>
  </si>
  <si>
    <t>Kiều Quang Linh</t>
  </si>
  <si>
    <t>19 </t>
  </si>
  <si>
    <t>Phạm Hoàng Long</t>
  </si>
  <si>
    <t>20 </t>
  </si>
  <si>
    <t>Lê Đức Mạnh</t>
  </si>
  <si>
    <t>21 </t>
  </si>
  <si>
    <t>Nguyễn Thị Vân</t>
  </si>
  <si>
    <t>22 </t>
  </si>
  <si>
    <t>Vũ Công Đức</t>
  </si>
  <si>
    <t>QH-2022-E.CH KTQT 2</t>
  </si>
  <si>
    <t>23 </t>
  </si>
  <si>
    <t>Đinh Sao Linh</t>
  </si>
  <si>
    <t>24 </t>
  </si>
  <si>
    <t>Đinh Thị Phương Linh</t>
  </si>
  <si>
    <t>25 </t>
  </si>
  <si>
    <t>Hoàng Huỳnh Nhật Linh</t>
  </si>
  <si>
    <t>26 </t>
  </si>
  <si>
    <t>Tạ Như Quỳnh</t>
  </si>
  <si>
    <t>27 </t>
  </si>
  <si>
    <t>Hoàng Thị Thu Thủy</t>
  </si>
  <si>
    <t>28 </t>
  </si>
  <si>
    <t>Phạm Hà Trang</t>
  </si>
  <si>
    <t>29 </t>
  </si>
  <si>
    <t>Phan Thị Hải Yến</t>
  </si>
  <si>
    <t>30 </t>
  </si>
  <si>
    <t>Lưu Thị Phương Anh</t>
  </si>
  <si>
    <t>Quản lý kinh tế</t>
  </si>
  <si>
    <t>QH-2022-E.CH QLKT 1</t>
  </si>
  <si>
    <t>22S QLKT 2019 UD</t>
  </si>
  <si>
    <t>31 </t>
  </si>
  <si>
    <t>Phạm Thu Anh</t>
  </si>
  <si>
    <t>32 </t>
  </si>
  <si>
    <t>Trần Trung Anh</t>
  </si>
  <si>
    <t>33 </t>
  </si>
  <si>
    <t>Khúc Thị Linh Chi</t>
  </si>
  <si>
    <t>34 </t>
  </si>
  <si>
    <t>Nguyễn Bá Dương</t>
  </si>
  <si>
    <t>35 </t>
  </si>
  <si>
    <t>Ngô Tiến Đạt</t>
  </si>
  <si>
    <t>36 </t>
  </si>
  <si>
    <t>Nguyễn Xuân Giáp</t>
  </si>
  <si>
    <t>37 </t>
  </si>
  <si>
    <t>Trần Thị Thuý Hằng</t>
  </si>
  <si>
    <t>38 </t>
  </si>
  <si>
    <t>39 </t>
  </si>
  <si>
    <t>Vũ Minh Hoàng</t>
  </si>
  <si>
    <t>40 </t>
  </si>
  <si>
    <t>Lee Woo Ju</t>
  </si>
  <si>
    <t>41 </t>
  </si>
  <si>
    <t>Nguyễn Văn Khương</t>
  </si>
  <si>
    <t>42 </t>
  </si>
  <si>
    <t>Nguyễn Thu Nga</t>
  </si>
  <si>
    <t>43 </t>
  </si>
  <si>
    <t>Nguyễn Ngọc Phú</t>
  </si>
  <si>
    <t>44 </t>
  </si>
  <si>
    <t>Nguyễn Trung Sơn</t>
  </si>
  <si>
    <t>45 </t>
  </si>
  <si>
    <t>Phạm Tiến Sỹ</t>
  </si>
  <si>
    <t>46 </t>
  </si>
  <si>
    <t>Nguyễn Khánh Thư</t>
  </si>
  <si>
    <t>47 </t>
  </si>
  <si>
    <t>Nguyễn Lâm Tùng</t>
  </si>
  <si>
    <t>48 </t>
  </si>
  <si>
    <t>Chu Lan Anh</t>
  </si>
  <si>
    <t>QH-2022-E.CH QLKT 2</t>
  </si>
  <si>
    <t>49 </t>
  </si>
  <si>
    <t>Phan Ngọc Chi</t>
  </si>
  <si>
    <t>50 </t>
  </si>
  <si>
    <t>Nguyễn Quý Duy</t>
  </si>
  <si>
    <t>51 </t>
  </si>
  <si>
    <t>52 </t>
  </si>
  <si>
    <t>Vũ Hải Dương</t>
  </si>
  <si>
    <t>53 </t>
  </si>
  <si>
    <t>Nguyễn Thanh Hằng</t>
  </si>
  <si>
    <t>54 </t>
  </si>
  <si>
    <t>Nguyễn Sỹ Hiển</t>
  </si>
  <si>
    <t>55 </t>
  </si>
  <si>
    <t>Tô Tuấn Hưng</t>
  </si>
  <si>
    <t>56 </t>
  </si>
  <si>
    <t>Lê Mạnh Kiên</t>
  </si>
  <si>
    <t>57 </t>
  </si>
  <si>
    <t>Nguyễn Ngọc Linh</t>
  </si>
  <si>
    <t>58 </t>
  </si>
  <si>
    <t>Lê Anh Mạnh</t>
  </si>
  <si>
    <t>59 </t>
  </si>
  <si>
    <t>Nguyễn Thị Minh</t>
  </si>
  <si>
    <t>60 </t>
  </si>
  <si>
    <t>61 </t>
  </si>
  <si>
    <t>Trần Đức Nguyên</t>
  </si>
  <si>
    <t>62 </t>
  </si>
  <si>
    <t>Đặng Thị Nhung</t>
  </si>
  <si>
    <t>63 </t>
  </si>
  <si>
    <t>Đặng Thị Trang Nhung</t>
  </si>
  <si>
    <t>64 </t>
  </si>
  <si>
    <t>Nguyễn Thị Thơm</t>
  </si>
  <si>
    <t>65 </t>
  </si>
  <si>
    <t>Nguyễn Thị Hoài Thương</t>
  </si>
  <si>
    <t>66 </t>
  </si>
  <si>
    <t>Lương Sơn Tùng</t>
  </si>
  <si>
    <t>67 </t>
  </si>
  <si>
    <t>Ngô Thanh Tùng</t>
  </si>
  <si>
    <t>68 </t>
  </si>
  <si>
    <t>Nguyễn Duy Anh</t>
  </si>
  <si>
    <t>Quản trị kinh doanh</t>
  </si>
  <si>
    <t>QH-2022-E.CH QTKD 1</t>
  </si>
  <si>
    <t>22S QTKD 2019 UD</t>
  </si>
  <si>
    <t>69 </t>
  </si>
  <si>
    <t>Hoàng Phương Dung</t>
  </si>
  <si>
    <t>70 </t>
  </si>
  <si>
    <t>Lê Hào</t>
  </si>
  <si>
    <t>71 </t>
  </si>
  <si>
    <t>Nghiêm Trung Hiếu</t>
  </si>
  <si>
    <t>72 </t>
  </si>
  <si>
    <t>Nguyễn Đình Hiếu</t>
  </si>
  <si>
    <t>73 </t>
  </si>
  <si>
    <t>Hoàng Tuấn Huy</t>
  </si>
  <si>
    <t>74 </t>
  </si>
  <si>
    <t>Lê Đức Khanh</t>
  </si>
  <si>
    <t>75 </t>
  </si>
  <si>
    <t>Phạm Thị Lê</t>
  </si>
  <si>
    <t>76 </t>
  </si>
  <si>
    <t>Nguyễn Thuỳ Linh</t>
  </si>
  <si>
    <t>77 </t>
  </si>
  <si>
    <t>Nguyễn Hà Mi</t>
  </si>
  <si>
    <t>78 </t>
  </si>
  <si>
    <t>Trương Hoàng Minh</t>
  </si>
  <si>
    <t>79 </t>
  </si>
  <si>
    <t>Vũ Hà My</t>
  </si>
  <si>
    <t>80 </t>
  </si>
  <si>
    <t>Nguyễn Quang Sang</t>
  </si>
  <si>
    <t>81 </t>
  </si>
  <si>
    <t>Nguyễn Phương Thảo</t>
  </si>
  <si>
    <t>82 </t>
  </si>
  <si>
    <t>Hoàng Xuân Tiệp</t>
  </si>
  <si>
    <t>83 </t>
  </si>
  <si>
    <t>Vương Thu Trang</t>
  </si>
  <si>
    <t>84 </t>
  </si>
  <si>
    <t>Kiều Công Hoàng Anh</t>
  </si>
  <si>
    <t>QH-2022-E.CH QTKD 2</t>
  </si>
  <si>
    <t>85 </t>
  </si>
  <si>
    <t>86 </t>
  </si>
  <si>
    <t>Nguyễn Thế Anh</t>
  </si>
  <si>
    <t>87 </t>
  </si>
  <si>
    <t>Nguyễn Tùng Anh</t>
  </si>
  <si>
    <t>88 </t>
  </si>
  <si>
    <t>Vương Thị Thuận Ánh</t>
  </si>
  <si>
    <t>89 </t>
  </si>
  <si>
    <t>Phạm Tiến Chiến</t>
  </si>
  <si>
    <t>90 </t>
  </si>
  <si>
    <t>Đinh Trà Giang</t>
  </si>
  <si>
    <t>91 </t>
  </si>
  <si>
    <t>Phạm Hoàng Hải</t>
  </si>
  <si>
    <t>92 </t>
  </si>
  <si>
    <t>Lê Thị Thu Hiền</t>
  </si>
  <si>
    <t>93 </t>
  </si>
  <si>
    <t>Nguyễn Thị Huế</t>
  </si>
  <si>
    <t>94 </t>
  </si>
  <si>
    <t>Bùi Quang Huy</t>
  </si>
  <si>
    <t>95 </t>
  </si>
  <si>
    <t>Đào Xuân Huy</t>
  </si>
  <si>
    <t>96 </t>
  </si>
  <si>
    <t>Đặng Hữu Hưng</t>
  </si>
  <si>
    <t>97 </t>
  </si>
  <si>
    <t>Đỗ Thanh Hương</t>
  </si>
  <si>
    <t>98 </t>
  </si>
  <si>
    <t>Nguyễn Trọng Khải</t>
  </si>
  <si>
    <t>99 </t>
  </si>
  <si>
    <t>Phan Khánh Linh</t>
  </si>
  <si>
    <t>100 </t>
  </si>
  <si>
    <t>Trịnh Khánh Linh</t>
  </si>
  <si>
    <t>101 </t>
  </si>
  <si>
    <t>Nguyễn Thị Bích Loan</t>
  </si>
  <si>
    <t>102 </t>
  </si>
  <si>
    <t>Trần Thị Nhung</t>
  </si>
  <si>
    <t>103 </t>
  </si>
  <si>
    <t>Hoàng Văn Tam</t>
  </si>
  <si>
    <t>104 </t>
  </si>
  <si>
    <t>Nguyễn Thị Minh Tâm</t>
  </si>
  <si>
    <t>105 </t>
  </si>
  <si>
    <t>Nguyễn Hoàng Thanh</t>
  </si>
  <si>
    <t>106 </t>
  </si>
  <si>
    <t>Nguyễn Hà Thu</t>
  </si>
  <si>
    <t>107 </t>
  </si>
  <si>
    <t>Đinh Thị Thuỷ</t>
  </si>
  <si>
    <t>108 </t>
  </si>
  <si>
    <t>Vũ Thị Biên Thùy</t>
  </si>
  <si>
    <t>109 </t>
  </si>
  <si>
    <t>Dương Huyền Trang</t>
  </si>
  <si>
    <t>110 </t>
  </si>
  <si>
    <t>Hoàng Thị Quỳnh Trang</t>
  </si>
  <si>
    <t>111 </t>
  </si>
  <si>
    <t>Trần Hạnh Trang</t>
  </si>
  <si>
    <t>112 </t>
  </si>
  <si>
    <t>Vũ Quốc Trung</t>
  </si>
  <si>
    <t>113 </t>
  </si>
  <si>
    <t>Chu Đức Tuấn</t>
  </si>
  <si>
    <t>114 </t>
  </si>
  <si>
    <t>Đỗ Thị Thanh Tuyến</t>
  </si>
  <si>
    <t>115 </t>
  </si>
  <si>
    <t>Cao Thị Hoàng Yến</t>
  </si>
  <si>
    <t>116 </t>
  </si>
  <si>
    <t>Đỗ Minh Chi</t>
  </si>
  <si>
    <t>Tài chính ngân hàng</t>
  </si>
  <si>
    <t>QH-2022-E.CH TCNH 1</t>
  </si>
  <si>
    <t>22S TCNH 2019 UD</t>
  </si>
  <si>
    <t>117 </t>
  </si>
  <si>
    <t>Nguyễn Hồng Dương</t>
  </si>
  <si>
    <t>118 </t>
  </si>
  <si>
    <t>Nguyễn Trọng Huy</t>
  </si>
  <si>
    <t>119 </t>
  </si>
  <si>
    <t>Nguyễn Thị Luyến</t>
  </si>
  <si>
    <t>120 </t>
  </si>
  <si>
    <t>121 </t>
  </si>
  <si>
    <t>Nguyễn Thị Hồng Vân</t>
  </si>
  <si>
    <t>122 </t>
  </si>
  <si>
    <t>QH-2022-E.CH TCNH 2</t>
  </si>
  <si>
    <t>123 </t>
  </si>
  <si>
    <t>Lê Đình Dương</t>
  </si>
  <si>
    <t>124 </t>
  </si>
  <si>
    <t>Phí Minh Dương</t>
  </si>
  <si>
    <t>125 </t>
  </si>
  <si>
    <t>Ngô Tiến Đức</t>
  </si>
  <si>
    <t>126 </t>
  </si>
  <si>
    <t>Bùi Thị Hoài Giang</t>
  </si>
  <si>
    <t>127 </t>
  </si>
  <si>
    <t>128 </t>
  </si>
  <si>
    <t>Hà Tuấn Hải</t>
  </si>
  <si>
    <t>129 </t>
  </si>
  <si>
    <t>Phạm Thị Thúy Hằng</t>
  </si>
  <si>
    <t>130 </t>
  </si>
  <si>
    <t>Vương Thị Phượng Loan</t>
  </si>
  <si>
    <t>131 </t>
  </si>
  <si>
    <t>Trần Ngọc Sơn</t>
  </si>
  <si>
    <t>132 </t>
  </si>
  <si>
    <t>Nguyễn Thị Phương Thảo</t>
  </si>
  <si>
    <t>133 </t>
  </si>
  <si>
    <t>Nguyễn Tuấn Thịnh</t>
  </si>
  <si>
    <t>PHÒNG ĐÀO TẠO</t>
  </si>
  <si>
    <t>DANH SÁCH HỌC VIÊN KHÓA QH-2022-E</t>
  </si>
  <si>
    <t>Danh sách gồm 133 học viên ./.</t>
  </si>
  <si>
    <t>(kèm theo thông báo        225       / TB-ĐHKT ngày    03     tháng 2 năm 2023)</t>
  </si>
  <si>
    <t>(kèm theo thông báo       225  / TB-ĐHKT ngày   03    tháng 2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</si>
</sst>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.VnTime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.VnTime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9CBEE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31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7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10" fillId="3" borderId="2" xfId="2" applyFont="1" applyFill="1" applyBorder="1" applyAlignment="1">
      <alignment horizontal="center" wrapText="1"/>
    </xf>
    <xf numFmtId="0" fontId="1" fillId="3" borderId="0" xfId="2" applyFill="1"/>
    <xf numFmtId="0" fontId="10" fillId="0" borderId="2" xfId="2" applyFont="1" applyBorder="1" applyAlignment="1">
      <alignment horizontal="center" wrapText="1"/>
    </xf>
    <xf numFmtId="0" fontId="10" fillId="0" borderId="2" xfId="2" applyFont="1" applyBorder="1"/>
    <xf numFmtId="0" fontId="10" fillId="0" borderId="2" xfId="2" applyFont="1" applyBorder="1" applyAlignment="1">
      <alignment wrapText="1"/>
    </xf>
    <xf numFmtId="14" fontId="10" fillId="0" borderId="2" xfId="2" applyNumberFormat="1" applyFont="1" applyBorder="1" applyAlignment="1">
      <alignment wrapText="1"/>
    </xf>
    <xf numFmtId="0" fontId="1" fillId="0" borderId="0" xfId="2"/>
    <xf numFmtId="0" fontId="4" fillId="0" borderId="0" xfId="0" applyFont="1" applyBorder="1" applyAlignment="1"/>
    <xf numFmtId="0" fontId="15" fillId="3" borderId="0" xfId="0" applyFont="1" applyFill="1"/>
    <xf numFmtId="0" fontId="15" fillId="0" borderId="1" xfId="0" applyFont="1" applyBorder="1" applyAlignment="1">
      <alignment horizontal="center"/>
    </xf>
    <xf numFmtId="0" fontId="15" fillId="0" borderId="0" xfId="0" applyFont="1"/>
    <xf numFmtId="0" fontId="17" fillId="3" borderId="3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0" fontId="16" fillId="0" borderId="2" xfId="2" applyFont="1" applyBorder="1" applyAlignment="1">
      <alignment horizontal="center"/>
    </xf>
    <xf numFmtId="0" fontId="16" fillId="0" borderId="2" xfId="2" applyFont="1" applyBorder="1" applyAlignment="1">
      <alignment horizontal="center" wrapText="1"/>
    </xf>
    <xf numFmtId="14" fontId="16" fillId="0" borderId="2" xfId="2" applyNumberFormat="1" applyFont="1" applyBorder="1" applyAlignment="1">
      <alignment horizontal="center" wrapText="1"/>
    </xf>
    <xf numFmtId="0" fontId="14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3">
    <cellStyle name="Normal" xfId="0" builtinId="0"/>
    <cellStyle name="Normal 2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12" sqref="F12"/>
    </sheetView>
  </sheetViews>
  <sheetFormatPr defaultRowHeight="12.75" x14ac:dyDescent="0.2"/>
  <cols>
    <col min="1" max="1" width="10.7109375" customWidth="1"/>
    <col min="2" max="2" width="21" customWidth="1"/>
    <col min="3" max="3" width="17" customWidth="1"/>
    <col min="4" max="4" width="18.42578125" customWidth="1"/>
    <col min="5" max="5" width="16.140625" customWidth="1"/>
    <col min="6" max="6" width="14.42578125" customWidth="1"/>
  </cols>
  <sheetData>
    <row r="1" spans="1:10" ht="24.75" customHeight="1" x14ac:dyDescent="0.25">
      <c r="A1" s="25" t="s">
        <v>14</v>
      </c>
      <c r="B1" s="25"/>
    </row>
    <row r="2" spans="1:10" ht="21.75" customHeight="1" x14ac:dyDescent="0.25">
      <c r="A2" s="26" t="s">
        <v>312</v>
      </c>
      <c r="B2" s="26"/>
    </row>
    <row r="3" spans="1:10" ht="25.5" customHeight="1" x14ac:dyDescent="0.25">
      <c r="A3" s="27" t="s">
        <v>20</v>
      </c>
      <c r="B3" s="27"/>
      <c r="C3" s="27"/>
      <c r="D3" s="27"/>
      <c r="E3" s="27"/>
      <c r="F3" s="27"/>
      <c r="G3" s="1"/>
      <c r="H3" s="1"/>
      <c r="I3" s="1"/>
      <c r="J3" s="1"/>
    </row>
    <row r="4" spans="1:10" ht="22.5" customHeight="1" x14ac:dyDescent="0.25">
      <c r="A4" s="27" t="s">
        <v>21</v>
      </c>
      <c r="B4" s="27"/>
      <c r="C4" s="27"/>
      <c r="D4" s="27"/>
      <c r="E4" s="27"/>
      <c r="F4" s="27"/>
      <c r="G4" s="1"/>
      <c r="H4" s="1"/>
      <c r="I4" s="1"/>
      <c r="J4" s="1"/>
    </row>
    <row r="5" spans="1:10" ht="27.75" customHeight="1" x14ac:dyDescent="0.25">
      <c r="A5" s="28" t="s">
        <v>316</v>
      </c>
      <c r="B5" s="28"/>
      <c r="C5" s="28"/>
      <c r="D5" s="28"/>
      <c r="E5" s="28"/>
      <c r="F5" s="28"/>
      <c r="G5" s="2"/>
      <c r="H5" s="2"/>
      <c r="I5" s="2"/>
      <c r="J5" s="2"/>
    </row>
    <row r="6" spans="1:10" ht="26.25" customHeight="1" x14ac:dyDescent="0.2">
      <c r="A6" s="4" t="s">
        <v>0</v>
      </c>
      <c r="B6" s="4" t="s">
        <v>1</v>
      </c>
      <c r="C6" s="4" t="s">
        <v>2</v>
      </c>
      <c r="D6" s="4" t="s">
        <v>6</v>
      </c>
      <c r="E6" s="4" t="s">
        <v>7</v>
      </c>
      <c r="F6" s="4" t="s">
        <v>8</v>
      </c>
    </row>
    <row r="7" spans="1:10" ht="28.5" customHeight="1" x14ac:dyDescent="0.2">
      <c r="A7" s="5" t="s">
        <v>9</v>
      </c>
      <c r="B7" s="5"/>
      <c r="C7" s="6"/>
      <c r="D7" s="5"/>
      <c r="E7" s="5"/>
      <c r="F7" s="7"/>
    </row>
    <row r="8" spans="1:10" ht="27" customHeight="1" x14ac:dyDescent="0.2">
      <c r="A8" s="5" t="s">
        <v>9</v>
      </c>
      <c r="B8" s="5"/>
      <c r="C8" s="6"/>
      <c r="D8" s="5"/>
      <c r="E8" s="5"/>
      <c r="F8" s="7"/>
    </row>
    <row r="9" spans="1:10" ht="15" x14ac:dyDescent="0.2">
      <c r="A9" s="3"/>
    </row>
    <row r="10" spans="1:10" ht="18.75" customHeight="1" x14ac:dyDescent="0.2">
      <c r="A10" s="29"/>
      <c r="B10" s="29"/>
      <c r="C10" s="29"/>
      <c r="D10" s="29" t="s">
        <v>10</v>
      </c>
      <c r="E10" s="29"/>
      <c r="F10" s="29"/>
    </row>
    <row r="11" spans="1:10" ht="18.75" customHeight="1" x14ac:dyDescent="0.2">
      <c r="A11" s="29"/>
      <c r="B11" s="29"/>
      <c r="C11" s="29"/>
      <c r="D11" s="30" t="s">
        <v>11</v>
      </c>
      <c r="E11" s="30"/>
      <c r="F11" s="30"/>
    </row>
  </sheetData>
  <mergeCells count="8">
    <mergeCell ref="A10:C11"/>
    <mergeCell ref="D10:F10"/>
    <mergeCell ref="D11:F11"/>
    <mergeCell ref="A1:B1"/>
    <mergeCell ref="A2:B2"/>
    <mergeCell ref="A3:F3"/>
    <mergeCell ref="A4:F4"/>
    <mergeCell ref="A5:F5"/>
  </mergeCells>
  <phoneticPr fontId="2" type="noConversion"/>
  <pageMargins left="0.27" right="0.75" top="0.56999999999999995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2"/>
  <sheetViews>
    <sheetView showGridLines="0" topLeftCell="A40" workbookViewId="0">
      <selection activeCell="A5" sqref="A5:E5"/>
    </sheetView>
  </sheetViews>
  <sheetFormatPr defaultRowHeight="12.75" x14ac:dyDescent="0.2"/>
  <cols>
    <col min="1" max="1" width="6.28515625" customWidth="1"/>
    <col min="2" max="2" width="13.85546875" customWidth="1"/>
    <col min="3" max="3" width="26.28515625" customWidth="1"/>
    <col min="4" max="4" width="14.85546875" customWidth="1"/>
    <col min="5" max="5" width="29.5703125" customWidth="1"/>
  </cols>
  <sheetData>
    <row r="1" spans="1:10" ht="22.5" customHeight="1" x14ac:dyDescent="0.25">
      <c r="A1" s="25" t="s">
        <v>14</v>
      </c>
      <c r="B1" s="25"/>
      <c r="C1" s="25"/>
    </row>
    <row r="2" spans="1:10" ht="22.5" customHeight="1" x14ac:dyDescent="0.25">
      <c r="A2" s="26" t="s">
        <v>312</v>
      </c>
      <c r="B2" s="26"/>
      <c r="C2" s="26"/>
    </row>
    <row r="3" spans="1:10" ht="25.5" customHeight="1" x14ac:dyDescent="0.25">
      <c r="A3" s="27" t="s">
        <v>313</v>
      </c>
      <c r="B3" s="27"/>
      <c r="C3" s="27"/>
      <c r="D3" s="27"/>
      <c r="E3" s="27"/>
      <c r="F3" s="1"/>
      <c r="G3" s="1"/>
      <c r="H3" s="1"/>
      <c r="I3" s="1"/>
      <c r="J3" s="1"/>
    </row>
    <row r="4" spans="1:10" ht="22.5" customHeight="1" x14ac:dyDescent="0.25">
      <c r="A4" s="27" t="s">
        <v>21</v>
      </c>
      <c r="B4" s="27"/>
      <c r="C4" s="27"/>
      <c r="D4" s="27"/>
      <c r="E4" s="27"/>
      <c r="F4" s="1"/>
      <c r="G4" s="1"/>
      <c r="H4" s="1"/>
      <c r="I4" s="1"/>
      <c r="J4" s="1"/>
    </row>
    <row r="5" spans="1:10" ht="20.25" customHeight="1" x14ac:dyDescent="0.25">
      <c r="A5" s="28" t="s">
        <v>315</v>
      </c>
      <c r="B5" s="28"/>
      <c r="C5" s="28"/>
      <c r="D5" s="28"/>
      <c r="E5" s="28"/>
      <c r="F5" s="15"/>
      <c r="G5" s="2"/>
      <c r="H5" s="2"/>
      <c r="I5" s="2"/>
      <c r="J5" s="2"/>
    </row>
    <row r="7" spans="1:10" s="16" customFormat="1" ht="23.25" customHeight="1" x14ac:dyDescent="0.25">
      <c r="A7" s="19" t="s">
        <v>0</v>
      </c>
      <c r="B7" s="20" t="s">
        <v>1</v>
      </c>
      <c r="C7" s="20" t="s">
        <v>2</v>
      </c>
      <c r="D7" s="20" t="s">
        <v>3</v>
      </c>
      <c r="E7" s="20" t="s">
        <v>4</v>
      </c>
    </row>
    <row r="8" spans="1:10" s="18" customFormat="1" ht="23.25" customHeight="1" x14ac:dyDescent="0.2">
      <c r="A8" s="17">
        <v>1</v>
      </c>
      <c r="B8" s="21" t="str">
        <f>RIGHT("a22057052", LEN("a22057052")-1)</f>
        <v>22057052</v>
      </c>
      <c r="C8" s="22" t="s">
        <v>28</v>
      </c>
      <c r="D8" s="23">
        <v>31625</v>
      </c>
      <c r="E8" s="22" t="s">
        <v>32</v>
      </c>
    </row>
    <row r="9" spans="1:10" s="18" customFormat="1" ht="23.25" customHeight="1" x14ac:dyDescent="0.2">
      <c r="A9" s="17">
        <v>2</v>
      </c>
      <c r="B9" s="21" t="str">
        <f>RIGHT("a22057053", LEN("a22057053")-1)</f>
        <v>22057053</v>
      </c>
      <c r="C9" s="22" t="s">
        <v>35</v>
      </c>
      <c r="D9" s="23">
        <v>31873</v>
      </c>
      <c r="E9" s="22" t="s">
        <v>32</v>
      </c>
    </row>
    <row r="10" spans="1:10" s="18" customFormat="1" ht="23.25" customHeight="1" x14ac:dyDescent="0.2">
      <c r="A10" s="17">
        <v>3</v>
      </c>
      <c r="B10" s="21" t="str">
        <f>RIGHT("a22057054", LEN("a22057054")-1)</f>
        <v>22057054</v>
      </c>
      <c r="C10" s="22" t="s">
        <v>38</v>
      </c>
      <c r="D10" s="23">
        <v>33119</v>
      </c>
      <c r="E10" s="22" t="s">
        <v>32</v>
      </c>
    </row>
    <row r="11" spans="1:10" s="18" customFormat="1" ht="23.25" customHeight="1" x14ac:dyDescent="0.2">
      <c r="A11" s="17">
        <v>4</v>
      </c>
      <c r="B11" s="21" t="str">
        <f>RIGHT("a22057055", LEN("a22057055")-1)</f>
        <v>22057055</v>
      </c>
      <c r="C11" s="22" t="s">
        <v>40</v>
      </c>
      <c r="D11" s="23">
        <v>36073</v>
      </c>
      <c r="E11" s="22" t="s">
        <v>32</v>
      </c>
    </row>
    <row r="12" spans="1:10" s="18" customFormat="1" ht="23.25" customHeight="1" x14ac:dyDescent="0.2">
      <c r="A12" s="17">
        <v>5</v>
      </c>
      <c r="B12" s="21" t="str">
        <f>RIGHT("a22057066", LEN("a22057066")-1)</f>
        <v>22057066</v>
      </c>
      <c r="C12" s="22" t="s">
        <v>42</v>
      </c>
      <c r="D12" s="23">
        <v>35436</v>
      </c>
      <c r="E12" s="22" t="s">
        <v>43</v>
      </c>
    </row>
    <row r="13" spans="1:10" s="18" customFormat="1" ht="23.25" customHeight="1" x14ac:dyDescent="0.2">
      <c r="A13" s="17">
        <v>6</v>
      </c>
      <c r="B13" s="21" t="str">
        <f>RIGHT("a22057067", LEN("a22057067")-1)</f>
        <v>22057067</v>
      </c>
      <c r="C13" s="22" t="s">
        <v>45</v>
      </c>
      <c r="D13" s="23">
        <v>36269</v>
      </c>
      <c r="E13" s="22" t="s">
        <v>43</v>
      </c>
    </row>
    <row r="14" spans="1:10" s="18" customFormat="1" ht="23.25" customHeight="1" x14ac:dyDescent="0.2">
      <c r="A14" s="17">
        <v>7</v>
      </c>
      <c r="B14" s="21" t="str">
        <f>RIGHT("a22057068", LEN("a22057068")-1)</f>
        <v>22057068</v>
      </c>
      <c r="C14" s="22" t="s">
        <v>47</v>
      </c>
      <c r="D14" s="23">
        <v>33066</v>
      </c>
      <c r="E14" s="22" t="s">
        <v>43</v>
      </c>
    </row>
    <row r="15" spans="1:10" s="18" customFormat="1" ht="23.25" customHeight="1" x14ac:dyDescent="0.2">
      <c r="A15" s="17">
        <v>8</v>
      </c>
      <c r="B15" s="21" t="str">
        <f>RIGHT("a22057070", LEN("a22057070")-1)</f>
        <v>22057070</v>
      </c>
      <c r="C15" s="22" t="s">
        <v>49</v>
      </c>
      <c r="D15" s="23">
        <v>36842</v>
      </c>
      <c r="E15" s="22" t="s">
        <v>43</v>
      </c>
    </row>
    <row r="16" spans="1:10" s="18" customFormat="1" ht="23.25" customHeight="1" x14ac:dyDescent="0.2">
      <c r="A16" s="17">
        <v>9</v>
      </c>
      <c r="B16" s="21" t="str">
        <f>RIGHT("a22057071", LEN("a22057071")-1)</f>
        <v>22057071</v>
      </c>
      <c r="C16" s="22" t="s">
        <v>51</v>
      </c>
      <c r="D16" s="23">
        <v>35729</v>
      </c>
      <c r="E16" s="22" t="s">
        <v>43</v>
      </c>
    </row>
    <row r="17" spans="1:5" s="18" customFormat="1" ht="23.25" customHeight="1" x14ac:dyDescent="0.2">
      <c r="A17" s="17">
        <v>10</v>
      </c>
      <c r="B17" s="21" t="str">
        <f>RIGHT("a22057072", LEN("a22057072")-1)</f>
        <v>22057072</v>
      </c>
      <c r="C17" s="22" t="s">
        <v>53</v>
      </c>
      <c r="D17" s="23">
        <v>32217</v>
      </c>
      <c r="E17" s="22" t="s">
        <v>43</v>
      </c>
    </row>
    <row r="18" spans="1:5" s="18" customFormat="1" ht="23.25" customHeight="1" x14ac:dyDescent="0.2">
      <c r="A18" s="17">
        <v>11</v>
      </c>
      <c r="B18" s="21" t="str">
        <f>RIGHT("a22057073", LEN("a22057073")-1)</f>
        <v>22057073</v>
      </c>
      <c r="C18" s="22" t="s">
        <v>55</v>
      </c>
      <c r="D18" s="23">
        <v>36043</v>
      </c>
      <c r="E18" s="22" t="s">
        <v>43</v>
      </c>
    </row>
    <row r="19" spans="1:5" s="18" customFormat="1" ht="23.25" customHeight="1" x14ac:dyDescent="0.2">
      <c r="A19" s="17">
        <v>12</v>
      </c>
      <c r="B19" s="21" t="str">
        <f>RIGHT("a22057074", LEN("a22057074")-1)</f>
        <v>22057074</v>
      </c>
      <c r="C19" s="22" t="s">
        <v>18</v>
      </c>
      <c r="D19" s="23">
        <v>32160</v>
      </c>
      <c r="E19" s="22" t="s">
        <v>43</v>
      </c>
    </row>
    <row r="20" spans="1:5" s="18" customFormat="1" ht="23.25" customHeight="1" x14ac:dyDescent="0.2">
      <c r="A20" s="17">
        <v>13</v>
      </c>
      <c r="B20" s="21" t="str">
        <f>RIGHT("a22057076", LEN("a22057076")-1)</f>
        <v>22057076</v>
      </c>
      <c r="C20" s="22" t="s">
        <v>58</v>
      </c>
      <c r="D20" s="23">
        <v>31533</v>
      </c>
      <c r="E20" s="22" t="s">
        <v>43</v>
      </c>
    </row>
    <row r="21" spans="1:5" s="18" customFormat="1" ht="23.25" customHeight="1" x14ac:dyDescent="0.2">
      <c r="A21" s="17">
        <v>14</v>
      </c>
      <c r="B21" s="21" t="str">
        <f>RIGHT("a22057002", LEN("a22057002")-1)</f>
        <v>22057002</v>
      </c>
      <c r="C21" s="22" t="s">
        <v>60</v>
      </c>
      <c r="D21" s="23">
        <v>29115</v>
      </c>
      <c r="E21" s="22" t="s">
        <v>62</v>
      </c>
    </row>
    <row r="22" spans="1:5" s="18" customFormat="1" ht="23.25" customHeight="1" x14ac:dyDescent="0.2">
      <c r="A22" s="17">
        <v>15</v>
      </c>
      <c r="B22" s="21" t="str">
        <f>RIGHT("a22057004", LEN("a22057004")-1)</f>
        <v>22057004</v>
      </c>
      <c r="C22" s="22" t="s">
        <v>65</v>
      </c>
      <c r="D22" s="23">
        <v>31650</v>
      </c>
      <c r="E22" s="22" t="s">
        <v>62</v>
      </c>
    </row>
    <row r="23" spans="1:5" s="18" customFormat="1" ht="23.25" customHeight="1" x14ac:dyDescent="0.2">
      <c r="A23" s="17">
        <v>16</v>
      </c>
      <c r="B23" s="21" t="str">
        <f>RIGHT("a22057077", LEN("a22057077")-1)</f>
        <v>22057077</v>
      </c>
      <c r="C23" s="22" t="s">
        <v>67</v>
      </c>
      <c r="D23" s="23">
        <v>30451</v>
      </c>
      <c r="E23" s="22" t="s">
        <v>68</v>
      </c>
    </row>
    <row r="24" spans="1:5" s="18" customFormat="1" ht="23.25" customHeight="1" x14ac:dyDescent="0.2">
      <c r="A24" s="17">
        <v>17</v>
      </c>
      <c r="B24" s="21" t="str">
        <f>RIGHT("a22057050", LEN("a22057050")-1)</f>
        <v>22057050</v>
      </c>
      <c r="C24" s="22" t="s">
        <v>70</v>
      </c>
      <c r="D24" s="23">
        <v>36272</v>
      </c>
      <c r="E24" s="22" t="s">
        <v>72</v>
      </c>
    </row>
    <row r="25" spans="1:5" s="18" customFormat="1" ht="23.25" customHeight="1" x14ac:dyDescent="0.2">
      <c r="A25" s="17">
        <v>18</v>
      </c>
      <c r="B25" s="21" t="str">
        <f>RIGHT("a22057042", LEN("a22057042")-1)</f>
        <v>22057042</v>
      </c>
      <c r="C25" s="22" t="s">
        <v>75</v>
      </c>
      <c r="D25" s="23">
        <v>34551</v>
      </c>
      <c r="E25" s="22" t="s">
        <v>72</v>
      </c>
    </row>
    <row r="26" spans="1:5" s="18" customFormat="1" ht="23.25" customHeight="1" x14ac:dyDescent="0.2">
      <c r="A26" s="17">
        <v>19</v>
      </c>
      <c r="B26" s="21" t="str">
        <f>RIGHT("a22057043", LEN("a22057043")-1)</f>
        <v>22057043</v>
      </c>
      <c r="C26" s="22" t="s">
        <v>77</v>
      </c>
      <c r="D26" s="23">
        <v>34259</v>
      </c>
      <c r="E26" s="22" t="s">
        <v>72</v>
      </c>
    </row>
    <row r="27" spans="1:5" s="18" customFormat="1" ht="23.25" customHeight="1" x14ac:dyDescent="0.2">
      <c r="A27" s="17">
        <v>20</v>
      </c>
      <c r="B27" s="21" t="str">
        <f>RIGHT("a22057044", LEN("a22057044")-1)</f>
        <v>22057044</v>
      </c>
      <c r="C27" s="22" t="s">
        <v>79</v>
      </c>
      <c r="D27" s="23">
        <v>33898</v>
      </c>
      <c r="E27" s="22" t="s">
        <v>72</v>
      </c>
    </row>
    <row r="28" spans="1:5" s="18" customFormat="1" ht="23.25" customHeight="1" x14ac:dyDescent="0.2">
      <c r="A28" s="17">
        <v>21</v>
      </c>
      <c r="B28" s="21" t="str">
        <f>RIGHT("a22057048", LEN("a22057048")-1)</f>
        <v>22057048</v>
      </c>
      <c r="C28" s="22" t="s">
        <v>81</v>
      </c>
      <c r="D28" s="23">
        <v>31253</v>
      </c>
      <c r="E28" s="22" t="s">
        <v>72</v>
      </c>
    </row>
    <row r="29" spans="1:5" s="18" customFormat="1" ht="23.25" customHeight="1" x14ac:dyDescent="0.2">
      <c r="A29" s="17">
        <v>22</v>
      </c>
      <c r="B29" s="21" t="str">
        <f>RIGHT("a22057078", LEN("a22057078")-1)</f>
        <v>22057078</v>
      </c>
      <c r="C29" s="22" t="s">
        <v>83</v>
      </c>
      <c r="D29" s="23">
        <v>36549</v>
      </c>
      <c r="E29" s="22" t="s">
        <v>84</v>
      </c>
    </row>
    <row r="30" spans="1:5" s="18" customFormat="1" ht="23.25" customHeight="1" x14ac:dyDescent="0.2">
      <c r="A30" s="17">
        <v>23</v>
      </c>
      <c r="B30" s="21" t="str">
        <f>RIGHT("a22057080", LEN("a22057080")-1)</f>
        <v>22057080</v>
      </c>
      <c r="C30" s="22" t="s">
        <v>86</v>
      </c>
      <c r="D30" s="23">
        <v>36799</v>
      </c>
      <c r="E30" s="22" t="s">
        <v>84</v>
      </c>
    </row>
    <row r="31" spans="1:5" s="18" customFormat="1" ht="23.25" customHeight="1" x14ac:dyDescent="0.2">
      <c r="A31" s="17">
        <v>24</v>
      </c>
      <c r="B31" s="21" t="str">
        <f>RIGHT("a22057081", LEN("a22057081")-1)</f>
        <v>22057081</v>
      </c>
      <c r="C31" s="22" t="s">
        <v>88</v>
      </c>
      <c r="D31" s="23">
        <v>36577</v>
      </c>
      <c r="E31" s="22" t="s">
        <v>84</v>
      </c>
    </row>
    <row r="32" spans="1:5" s="18" customFormat="1" ht="23.25" customHeight="1" x14ac:dyDescent="0.2">
      <c r="A32" s="17">
        <v>25</v>
      </c>
      <c r="B32" s="21" t="str">
        <f>RIGHT("a22057082", LEN("a22057082")-1)</f>
        <v>22057082</v>
      </c>
      <c r="C32" s="22" t="s">
        <v>90</v>
      </c>
      <c r="D32" s="23">
        <v>36236</v>
      </c>
      <c r="E32" s="22" t="s">
        <v>84</v>
      </c>
    </row>
    <row r="33" spans="1:5" s="18" customFormat="1" ht="23.25" customHeight="1" x14ac:dyDescent="0.2">
      <c r="A33" s="17">
        <v>26</v>
      </c>
      <c r="B33" s="21" t="str">
        <f>RIGHT("a22057083", LEN("a22057083")-1)</f>
        <v>22057083</v>
      </c>
      <c r="C33" s="22" t="s">
        <v>92</v>
      </c>
      <c r="D33" s="23">
        <v>36632</v>
      </c>
      <c r="E33" s="22" t="s">
        <v>84</v>
      </c>
    </row>
    <row r="34" spans="1:5" s="18" customFormat="1" ht="23.25" customHeight="1" x14ac:dyDescent="0.2">
      <c r="A34" s="17">
        <v>27</v>
      </c>
      <c r="B34" s="21" t="str">
        <f>RIGHT("a22057084", LEN("a22057084")-1)</f>
        <v>22057084</v>
      </c>
      <c r="C34" s="22" t="s">
        <v>94</v>
      </c>
      <c r="D34" s="23">
        <v>36008</v>
      </c>
      <c r="E34" s="22" t="s">
        <v>84</v>
      </c>
    </row>
    <row r="35" spans="1:5" s="18" customFormat="1" ht="23.25" customHeight="1" x14ac:dyDescent="0.2">
      <c r="A35" s="17">
        <v>28</v>
      </c>
      <c r="B35" s="21" t="str">
        <f>RIGHT("a22057085", LEN("a22057085")-1)</f>
        <v>22057085</v>
      </c>
      <c r="C35" s="22" t="s">
        <v>96</v>
      </c>
      <c r="D35" s="23">
        <v>35782</v>
      </c>
      <c r="E35" s="22" t="s">
        <v>84</v>
      </c>
    </row>
    <row r="36" spans="1:5" s="18" customFormat="1" ht="23.25" customHeight="1" x14ac:dyDescent="0.2">
      <c r="A36" s="17">
        <v>29</v>
      </c>
      <c r="B36" s="21" t="str">
        <f>RIGHT("a22057087", LEN("a22057087")-1)</f>
        <v>22057087</v>
      </c>
      <c r="C36" s="22" t="s">
        <v>98</v>
      </c>
      <c r="D36" s="23">
        <v>35764</v>
      </c>
      <c r="E36" s="22" t="s">
        <v>84</v>
      </c>
    </row>
    <row r="37" spans="1:5" s="18" customFormat="1" ht="23.25" customHeight="1" x14ac:dyDescent="0.2">
      <c r="A37" s="17">
        <v>30</v>
      </c>
      <c r="B37" s="21" t="str">
        <f>RIGHT("a22057005", LEN("a22057005")-1)</f>
        <v>22057005</v>
      </c>
      <c r="C37" s="22" t="s">
        <v>100</v>
      </c>
      <c r="D37" s="23">
        <v>34621</v>
      </c>
      <c r="E37" s="22" t="s">
        <v>102</v>
      </c>
    </row>
    <row r="38" spans="1:5" s="18" customFormat="1" ht="23.25" customHeight="1" x14ac:dyDescent="0.2">
      <c r="A38" s="17">
        <v>31</v>
      </c>
      <c r="B38" s="21" t="str">
        <f>RIGHT("a22057006", LEN("a22057006")-1)</f>
        <v>22057006</v>
      </c>
      <c r="C38" s="22" t="s">
        <v>105</v>
      </c>
      <c r="D38" s="23">
        <v>33695</v>
      </c>
      <c r="E38" s="22" t="s">
        <v>102</v>
      </c>
    </row>
    <row r="39" spans="1:5" s="18" customFormat="1" ht="23.25" customHeight="1" x14ac:dyDescent="0.2">
      <c r="A39" s="17">
        <v>32</v>
      </c>
      <c r="B39" s="21" t="str">
        <f>RIGHT("a22057007", LEN("a22057007")-1)</f>
        <v>22057007</v>
      </c>
      <c r="C39" s="22" t="s">
        <v>107</v>
      </c>
      <c r="D39" s="23">
        <v>36365</v>
      </c>
      <c r="E39" s="22" t="s">
        <v>102</v>
      </c>
    </row>
    <row r="40" spans="1:5" s="18" customFormat="1" ht="23.25" customHeight="1" x14ac:dyDescent="0.2">
      <c r="A40" s="17">
        <v>33</v>
      </c>
      <c r="B40" s="21" t="str">
        <f>RIGHT("a22057008", LEN("a22057008")-1)</f>
        <v>22057008</v>
      </c>
      <c r="C40" s="22" t="s">
        <v>109</v>
      </c>
      <c r="D40" s="23">
        <v>35012</v>
      </c>
      <c r="E40" s="22" t="s">
        <v>102</v>
      </c>
    </row>
    <row r="41" spans="1:5" s="18" customFormat="1" ht="23.25" customHeight="1" x14ac:dyDescent="0.2">
      <c r="A41" s="17">
        <v>34</v>
      </c>
      <c r="B41" s="21" t="str">
        <f>RIGHT("a22057009", LEN("a22057009")-1)</f>
        <v>22057009</v>
      </c>
      <c r="C41" s="22" t="s">
        <v>111</v>
      </c>
      <c r="D41" s="23">
        <v>35781</v>
      </c>
      <c r="E41" s="22" t="s">
        <v>102</v>
      </c>
    </row>
    <row r="42" spans="1:5" s="18" customFormat="1" ht="23.25" customHeight="1" x14ac:dyDescent="0.2">
      <c r="A42" s="17">
        <v>35</v>
      </c>
      <c r="B42" s="21" t="str">
        <f>RIGHT("a22057010", LEN("a22057010")-1)</f>
        <v>22057010</v>
      </c>
      <c r="C42" s="22" t="s">
        <v>113</v>
      </c>
      <c r="D42" s="23">
        <v>34652</v>
      </c>
      <c r="E42" s="22" t="s">
        <v>102</v>
      </c>
    </row>
    <row r="43" spans="1:5" s="18" customFormat="1" ht="23.25" customHeight="1" x14ac:dyDescent="0.2">
      <c r="A43" s="17">
        <v>36</v>
      </c>
      <c r="B43" s="21" t="str">
        <f>RIGHT("a22057011", LEN("a22057011")-1)</f>
        <v>22057011</v>
      </c>
      <c r="C43" s="22" t="s">
        <v>115</v>
      </c>
      <c r="D43" s="23">
        <v>31020</v>
      </c>
      <c r="E43" s="22" t="s">
        <v>102</v>
      </c>
    </row>
    <row r="44" spans="1:5" s="18" customFormat="1" ht="23.25" customHeight="1" x14ac:dyDescent="0.2">
      <c r="A44" s="17">
        <v>37</v>
      </c>
      <c r="B44" s="21" t="str">
        <f>RIGHT("a22057012", LEN("a22057012")-1)</f>
        <v>22057012</v>
      </c>
      <c r="C44" s="22" t="s">
        <v>117</v>
      </c>
      <c r="D44" s="23">
        <v>31778</v>
      </c>
      <c r="E44" s="22" t="s">
        <v>102</v>
      </c>
    </row>
    <row r="45" spans="1:5" s="18" customFormat="1" ht="23.25" customHeight="1" x14ac:dyDescent="0.2">
      <c r="A45" s="17">
        <v>38</v>
      </c>
      <c r="B45" s="21" t="str">
        <f>RIGHT("a22057013", LEN("a22057013")-1)</f>
        <v>22057013</v>
      </c>
      <c r="C45" s="22" t="s">
        <v>13</v>
      </c>
      <c r="D45" s="23">
        <v>28360</v>
      </c>
      <c r="E45" s="22" t="s">
        <v>102</v>
      </c>
    </row>
    <row r="46" spans="1:5" s="18" customFormat="1" ht="23.25" customHeight="1" x14ac:dyDescent="0.2">
      <c r="A46" s="17">
        <v>39</v>
      </c>
      <c r="B46" s="21" t="str">
        <f>RIGHT("a22057014", LEN("a22057014")-1)</f>
        <v>22057014</v>
      </c>
      <c r="C46" s="22" t="s">
        <v>120</v>
      </c>
      <c r="D46" s="23">
        <v>35376</v>
      </c>
      <c r="E46" s="22" t="s">
        <v>102</v>
      </c>
    </row>
    <row r="47" spans="1:5" s="18" customFormat="1" ht="23.25" customHeight="1" x14ac:dyDescent="0.2">
      <c r="A47" s="17">
        <v>40</v>
      </c>
      <c r="B47" s="21" t="str">
        <f>RIGHT("a22057001", LEN("a22057001")-1)</f>
        <v>22057001</v>
      </c>
      <c r="C47" s="22" t="s">
        <v>122</v>
      </c>
      <c r="D47" s="23">
        <v>29903</v>
      </c>
      <c r="E47" s="22" t="s">
        <v>102</v>
      </c>
    </row>
    <row r="48" spans="1:5" s="18" customFormat="1" ht="23.25" customHeight="1" x14ac:dyDescent="0.2">
      <c r="A48" s="17">
        <v>41</v>
      </c>
      <c r="B48" s="21" t="str">
        <f>RIGHT("a22057015", LEN("a22057015")-1)</f>
        <v>22057015</v>
      </c>
      <c r="C48" s="22" t="s">
        <v>124</v>
      </c>
      <c r="D48" s="23">
        <v>28323</v>
      </c>
      <c r="E48" s="22" t="s">
        <v>102</v>
      </c>
    </row>
    <row r="49" spans="1:5" s="18" customFormat="1" ht="23.25" customHeight="1" x14ac:dyDescent="0.2">
      <c r="A49" s="17">
        <v>42</v>
      </c>
      <c r="B49" s="21" t="str">
        <f>RIGHT("a22057016", LEN("a22057016")-1)</f>
        <v>22057016</v>
      </c>
      <c r="C49" s="22" t="s">
        <v>126</v>
      </c>
      <c r="D49" s="23">
        <v>36098</v>
      </c>
      <c r="E49" s="22" t="s">
        <v>102</v>
      </c>
    </row>
    <row r="50" spans="1:5" s="18" customFormat="1" ht="23.25" customHeight="1" x14ac:dyDescent="0.2">
      <c r="A50" s="17">
        <v>43</v>
      </c>
      <c r="B50" s="21" t="str">
        <f>RIGHT("a22057017", LEN("a22057017")-1)</f>
        <v>22057017</v>
      </c>
      <c r="C50" s="22" t="s">
        <v>128</v>
      </c>
      <c r="D50" s="23">
        <v>30525</v>
      </c>
      <c r="E50" s="22" t="s">
        <v>102</v>
      </c>
    </row>
    <row r="51" spans="1:5" s="18" customFormat="1" ht="23.25" customHeight="1" x14ac:dyDescent="0.2">
      <c r="A51" s="17">
        <v>44</v>
      </c>
      <c r="B51" s="21" t="str">
        <f>RIGHT("a22057018", LEN("a22057018")-1)</f>
        <v>22057018</v>
      </c>
      <c r="C51" s="22" t="s">
        <v>130</v>
      </c>
      <c r="D51" s="23">
        <v>29769</v>
      </c>
      <c r="E51" s="22" t="s">
        <v>102</v>
      </c>
    </row>
    <row r="52" spans="1:5" s="18" customFormat="1" ht="23.25" customHeight="1" x14ac:dyDescent="0.2">
      <c r="A52" s="17">
        <v>45</v>
      </c>
      <c r="B52" s="21" t="str">
        <f>RIGHT("a22057019", LEN("a22057019")-1)</f>
        <v>22057019</v>
      </c>
      <c r="C52" s="22" t="s">
        <v>132</v>
      </c>
      <c r="D52" s="23">
        <v>29602</v>
      </c>
      <c r="E52" s="22" t="s">
        <v>102</v>
      </c>
    </row>
    <row r="53" spans="1:5" s="18" customFormat="1" ht="23.25" customHeight="1" x14ac:dyDescent="0.2">
      <c r="A53" s="17">
        <v>46</v>
      </c>
      <c r="B53" s="21" t="str">
        <f>RIGHT("a22057020", LEN("a22057020")-1)</f>
        <v>22057020</v>
      </c>
      <c r="C53" s="22" t="s">
        <v>134</v>
      </c>
      <c r="D53" s="23">
        <v>32281</v>
      </c>
      <c r="E53" s="22" t="s">
        <v>102</v>
      </c>
    </row>
    <row r="54" spans="1:5" s="18" customFormat="1" ht="23.25" customHeight="1" x14ac:dyDescent="0.2">
      <c r="A54" s="17">
        <v>47</v>
      </c>
      <c r="B54" s="21" t="str">
        <f>RIGHT("a22057022", LEN("a22057022")-1)</f>
        <v>22057022</v>
      </c>
      <c r="C54" s="22" t="s">
        <v>136</v>
      </c>
      <c r="D54" s="23">
        <v>31189</v>
      </c>
      <c r="E54" s="22" t="s">
        <v>102</v>
      </c>
    </row>
    <row r="55" spans="1:5" s="18" customFormat="1" ht="23.25" customHeight="1" x14ac:dyDescent="0.2">
      <c r="A55" s="17">
        <v>48</v>
      </c>
      <c r="B55" s="21" t="str">
        <f>RIGHT("a22057089", LEN("a22057089")-1)</f>
        <v>22057089</v>
      </c>
      <c r="C55" s="22" t="s">
        <v>138</v>
      </c>
      <c r="D55" s="23">
        <v>33722</v>
      </c>
      <c r="E55" s="22" t="s">
        <v>139</v>
      </c>
    </row>
    <row r="56" spans="1:5" s="18" customFormat="1" ht="23.25" customHeight="1" x14ac:dyDescent="0.2">
      <c r="A56" s="17">
        <v>49</v>
      </c>
      <c r="B56" s="21" t="str">
        <f>RIGHT("a22057091", LEN("a22057091")-1)</f>
        <v>22057091</v>
      </c>
      <c r="C56" s="22" t="s">
        <v>141</v>
      </c>
      <c r="D56" s="23">
        <v>36022</v>
      </c>
      <c r="E56" s="22" t="s">
        <v>139</v>
      </c>
    </row>
    <row r="57" spans="1:5" s="18" customFormat="1" ht="23.25" customHeight="1" x14ac:dyDescent="0.2">
      <c r="A57" s="17">
        <v>50</v>
      </c>
      <c r="B57" s="21" t="str">
        <f>RIGHT("a22057092", LEN("a22057092")-1)</f>
        <v>22057092</v>
      </c>
      <c r="C57" s="22" t="s">
        <v>143</v>
      </c>
      <c r="D57" s="23">
        <v>36695</v>
      </c>
      <c r="E57" s="22" t="s">
        <v>139</v>
      </c>
    </row>
    <row r="58" spans="1:5" s="18" customFormat="1" ht="23.25" customHeight="1" x14ac:dyDescent="0.2">
      <c r="A58" s="17">
        <v>51</v>
      </c>
      <c r="B58" s="21" t="str">
        <f>RIGHT("a22057093", LEN("a22057093")-1)</f>
        <v>22057093</v>
      </c>
      <c r="C58" s="22" t="s">
        <v>15</v>
      </c>
      <c r="D58" s="23">
        <v>32731</v>
      </c>
      <c r="E58" s="22" t="s">
        <v>139</v>
      </c>
    </row>
    <row r="59" spans="1:5" s="18" customFormat="1" ht="23.25" customHeight="1" x14ac:dyDescent="0.2">
      <c r="A59" s="17">
        <v>52</v>
      </c>
      <c r="B59" s="21" t="str">
        <f>RIGHT("a22057094", LEN("a22057094")-1)</f>
        <v>22057094</v>
      </c>
      <c r="C59" s="22" t="s">
        <v>146</v>
      </c>
      <c r="D59" s="23">
        <v>35521</v>
      </c>
      <c r="E59" s="22" t="s">
        <v>139</v>
      </c>
    </row>
    <row r="60" spans="1:5" s="18" customFormat="1" ht="23.25" customHeight="1" x14ac:dyDescent="0.2">
      <c r="A60" s="17">
        <v>53</v>
      </c>
      <c r="B60" s="21" t="str">
        <f>RIGHT("a22057095", LEN("a22057095")-1)</f>
        <v>22057095</v>
      </c>
      <c r="C60" s="22" t="s">
        <v>148</v>
      </c>
      <c r="D60" s="23">
        <v>34886</v>
      </c>
      <c r="E60" s="22" t="s">
        <v>139</v>
      </c>
    </row>
    <row r="61" spans="1:5" s="18" customFormat="1" ht="23.25" customHeight="1" x14ac:dyDescent="0.2">
      <c r="A61" s="17">
        <v>54</v>
      </c>
      <c r="B61" s="21" t="str">
        <f>RIGHT("a22057096", LEN("a22057096")-1)</f>
        <v>22057096</v>
      </c>
      <c r="C61" s="22" t="s">
        <v>150</v>
      </c>
      <c r="D61" s="23">
        <v>35136</v>
      </c>
      <c r="E61" s="22" t="s">
        <v>139</v>
      </c>
    </row>
    <row r="62" spans="1:5" s="18" customFormat="1" ht="23.25" customHeight="1" x14ac:dyDescent="0.2">
      <c r="A62" s="17">
        <v>55</v>
      </c>
      <c r="B62" s="21" t="str">
        <f>RIGHT("a22057097", LEN("a22057097")-1)</f>
        <v>22057097</v>
      </c>
      <c r="C62" s="22" t="s">
        <v>152</v>
      </c>
      <c r="D62" s="23">
        <v>36707</v>
      </c>
      <c r="E62" s="22" t="s">
        <v>139</v>
      </c>
    </row>
    <row r="63" spans="1:5" s="18" customFormat="1" ht="23.25" customHeight="1" x14ac:dyDescent="0.2">
      <c r="A63" s="17">
        <v>56</v>
      </c>
      <c r="B63" s="21" t="str">
        <f>RIGHT("a22057099", LEN("a22057099")-1)</f>
        <v>22057099</v>
      </c>
      <c r="C63" s="22" t="s">
        <v>154</v>
      </c>
      <c r="D63" s="23">
        <v>29509</v>
      </c>
      <c r="E63" s="22" t="s">
        <v>139</v>
      </c>
    </row>
    <row r="64" spans="1:5" s="18" customFormat="1" ht="23.25" customHeight="1" x14ac:dyDescent="0.2">
      <c r="A64" s="17">
        <v>57</v>
      </c>
      <c r="B64" s="21" t="str">
        <f>RIGHT("a22057100", LEN("a22057100")-1)</f>
        <v>22057100</v>
      </c>
      <c r="C64" s="22" t="s">
        <v>156</v>
      </c>
      <c r="D64" s="23">
        <v>34721</v>
      </c>
      <c r="E64" s="22" t="s">
        <v>139</v>
      </c>
    </row>
    <row r="65" spans="1:5" s="18" customFormat="1" ht="23.25" customHeight="1" x14ac:dyDescent="0.2">
      <c r="A65" s="17">
        <v>58</v>
      </c>
      <c r="B65" s="21" t="str">
        <f>RIGHT("a22057102", LEN("a22057102")-1)</f>
        <v>22057102</v>
      </c>
      <c r="C65" s="22" t="s">
        <v>158</v>
      </c>
      <c r="D65" s="23">
        <v>30632</v>
      </c>
      <c r="E65" s="22" t="s">
        <v>139</v>
      </c>
    </row>
    <row r="66" spans="1:5" s="18" customFormat="1" ht="23.25" customHeight="1" x14ac:dyDescent="0.2">
      <c r="A66" s="17">
        <v>59</v>
      </c>
      <c r="B66" s="21" t="str">
        <f>RIGHT("a22057104", LEN("a22057104")-1)</f>
        <v>22057104</v>
      </c>
      <c r="C66" s="22" t="s">
        <v>160</v>
      </c>
      <c r="D66" s="23">
        <v>30233</v>
      </c>
      <c r="E66" s="22" t="s">
        <v>139</v>
      </c>
    </row>
    <row r="67" spans="1:5" s="18" customFormat="1" ht="23.25" customHeight="1" x14ac:dyDescent="0.2">
      <c r="A67" s="17">
        <v>60</v>
      </c>
      <c r="B67" s="21" t="str">
        <f>RIGHT("a22057105", LEN("a22057105")-1)</f>
        <v>22057105</v>
      </c>
      <c r="C67" s="22" t="s">
        <v>19</v>
      </c>
      <c r="D67" s="23">
        <v>30882</v>
      </c>
      <c r="E67" s="22" t="s">
        <v>139</v>
      </c>
    </row>
    <row r="68" spans="1:5" s="18" customFormat="1" ht="23.25" customHeight="1" x14ac:dyDescent="0.2">
      <c r="A68" s="17">
        <v>61</v>
      </c>
      <c r="B68" s="21" t="str">
        <f>RIGHT("a22057106", LEN("a22057106")-1)</f>
        <v>22057106</v>
      </c>
      <c r="C68" s="22" t="s">
        <v>163</v>
      </c>
      <c r="D68" s="23">
        <v>35620</v>
      </c>
      <c r="E68" s="22" t="s">
        <v>139</v>
      </c>
    </row>
    <row r="69" spans="1:5" s="18" customFormat="1" ht="23.25" customHeight="1" x14ac:dyDescent="0.2">
      <c r="A69" s="17">
        <v>62</v>
      </c>
      <c r="B69" s="21" t="str">
        <f>RIGHT("a22057107", LEN("a22057107")-1)</f>
        <v>22057107</v>
      </c>
      <c r="C69" s="22" t="s">
        <v>165</v>
      </c>
      <c r="D69" s="23">
        <v>32457</v>
      </c>
      <c r="E69" s="22" t="s">
        <v>139</v>
      </c>
    </row>
    <row r="70" spans="1:5" s="18" customFormat="1" ht="23.25" customHeight="1" x14ac:dyDescent="0.2">
      <c r="A70" s="17">
        <v>63</v>
      </c>
      <c r="B70" s="21" t="str">
        <f>RIGHT("a22057108", LEN("a22057108")-1)</f>
        <v>22057108</v>
      </c>
      <c r="C70" s="22" t="s">
        <v>167</v>
      </c>
      <c r="D70" s="23">
        <v>36055</v>
      </c>
      <c r="E70" s="22" t="s">
        <v>139</v>
      </c>
    </row>
    <row r="71" spans="1:5" s="18" customFormat="1" ht="23.25" customHeight="1" x14ac:dyDescent="0.2">
      <c r="A71" s="17">
        <v>64</v>
      </c>
      <c r="B71" s="21" t="str">
        <f>RIGHT("a22057111", LEN("a22057111")-1)</f>
        <v>22057111</v>
      </c>
      <c r="C71" s="22" t="s">
        <v>169</v>
      </c>
      <c r="D71" s="23">
        <v>30484</v>
      </c>
      <c r="E71" s="22" t="s">
        <v>139</v>
      </c>
    </row>
    <row r="72" spans="1:5" s="18" customFormat="1" ht="23.25" customHeight="1" x14ac:dyDescent="0.2">
      <c r="A72" s="17">
        <v>65</v>
      </c>
      <c r="B72" s="21" t="str">
        <f>RIGHT("a22057112", LEN("a22057112")-1)</f>
        <v>22057112</v>
      </c>
      <c r="C72" s="22" t="s">
        <v>171</v>
      </c>
      <c r="D72" s="23">
        <v>35692</v>
      </c>
      <c r="E72" s="22" t="s">
        <v>139</v>
      </c>
    </row>
    <row r="73" spans="1:5" s="18" customFormat="1" ht="23.25" customHeight="1" x14ac:dyDescent="0.2">
      <c r="A73" s="17">
        <v>66</v>
      </c>
      <c r="B73" s="21" t="str">
        <f>RIGHT("a22057113", LEN("a22057113")-1)</f>
        <v>22057113</v>
      </c>
      <c r="C73" s="22" t="s">
        <v>173</v>
      </c>
      <c r="D73" s="23">
        <v>34199</v>
      </c>
      <c r="E73" s="22" t="s">
        <v>139</v>
      </c>
    </row>
    <row r="74" spans="1:5" s="18" customFormat="1" ht="23.25" customHeight="1" x14ac:dyDescent="0.2">
      <c r="A74" s="17">
        <v>67</v>
      </c>
      <c r="B74" s="21" t="str">
        <f>RIGHT("a22057114", LEN("a22057114")-1)</f>
        <v>22057114</v>
      </c>
      <c r="C74" s="22" t="s">
        <v>175</v>
      </c>
      <c r="D74" s="23">
        <v>29856</v>
      </c>
      <c r="E74" s="22" t="s">
        <v>139</v>
      </c>
    </row>
    <row r="75" spans="1:5" s="18" customFormat="1" ht="23.25" customHeight="1" x14ac:dyDescent="0.2">
      <c r="A75" s="17">
        <v>68</v>
      </c>
      <c r="B75" s="21" t="str">
        <f>RIGHT("a22057023", LEN("a22057023")-1)</f>
        <v>22057023</v>
      </c>
      <c r="C75" s="22" t="s">
        <v>177</v>
      </c>
      <c r="D75" s="23">
        <v>34245</v>
      </c>
      <c r="E75" s="22" t="s">
        <v>179</v>
      </c>
    </row>
    <row r="76" spans="1:5" s="18" customFormat="1" ht="23.25" customHeight="1" x14ac:dyDescent="0.2">
      <c r="A76" s="17">
        <v>69</v>
      </c>
      <c r="B76" s="21" t="str">
        <f>RIGHT("a22057024", LEN("a22057024")-1)</f>
        <v>22057024</v>
      </c>
      <c r="C76" s="22" t="s">
        <v>182</v>
      </c>
      <c r="D76" s="23">
        <v>35116</v>
      </c>
      <c r="E76" s="22" t="s">
        <v>179</v>
      </c>
    </row>
    <row r="77" spans="1:5" s="18" customFormat="1" ht="23.25" customHeight="1" x14ac:dyDescent="0.2">
      <c r="A77" s="17">
        <v>70</v>
      </c>
      <c r="B77" s="21" t="str">
        <f>RIGHT("a22057026", LEN("a22057026")-1)</f>
        <v>22057026</v>
      </c>
      <c r="C77" s="22" t="s">
        <v>184</v>
      </c>
      <c r="D77" s="23">
        <v>33617</v>
      </c>
      <c r="E77" s="22" t="s">
        <v>179</v>
      </c>
    </row>
    <row r="78" spans="1:5" s="18" customFormat="1" ht="23.25" customHeight="1" x14ac:dyDescent="0.2">
      <c r="A78" s="17">
        <v>71</v>
      </c>
      <c r="B78" s="21" t="str">
        <f>RIGHT("a22057040", LEN("a22057040")-1)</f>
        <v>22057040</v>
      </c>
      <c r="C78" s="22" t="s">
        <v>186</v>
      </c>
      <c r="D78" s="23">
        <v>36268</v>
      </c>
      <c r="E78" s="22" t="s">
        <v>179</v>
      </c>
    </row>
    <row r="79" spans="1:5" s="18" customFormat="1" ht="23.25" customHeight="1" x14ac:dyDescent="0.2">
      <c r="A79" s="17">
        <v>72</v>
      </c>
      <c r="B79" s="21" t="str">
        <f>RIGHT("a22057027", LEN("a22057027")-1)</f>
        <v>22057027</v>
      </c>
      <c r="C79" s="22" t="s">
        <v>188</v>
      </c>
      <c r="D79" s="23">
        <v>33224</v>
      </c>
      <c r="E79" s="22" t="s">
        <v>179</v>
      </c>
    </row>
    <row r="80" spans="1:5" s="18" customFormat="1" ht="23.25" customHeight="1" x14ac:dyDescent="0.2">
      <c r="A80" s="17">
        <v>73</v>
      </c>
      <c r="B80" s="21" t="str">
        <f>RIGHT("a22057028", LEN("a22057028")-1)</f>
        <v>22057028</v>
      </c>
      <c r="C80" s="22" t="s">
        <v>190</v>
      </c>
      <c r="D80" s="23">
        <v>36132</v>
      </c>
      <c r="E80" s="22" t="s">
        <v>179</v>
      </c>
    </row>
    <row r="81" spans="1:5" s="18" customFormat="1" ht="23.25" customHeight="1" x14ac:dyDescent="0.2">
      <c r="A81" s="17">
        <v>74</v>
      </c>
      <c r="B81" s="21" t="str">
        <f>RIGHT("a22057029", LEN("a22057029")-1)</f>
        <v>22057029</v>
      </c>
      <c r="C81" s="22" t="s">
        <v>192</v>
      </c>
      <c r="D81" s="23">
        <v>34056</v>
      </c>
      <c r="E81" s="22" t="s">
        <v>179</v>
      </c>
    </row>
    <row r="82" spans="1:5" s="18" customFormat="1" ht="23.25" customHeight="1" x14ac:dyDescent="0.2">
      <c r="A82" s="17">
        <v>75</v>
      </c>
      <c r="B82" s="21" t="str">
        <f>RIGHT("a22057030", LEN("a22057030")-1)</f>
        <v>22057030</v>
      </c>
      <c r="C82" s="22" t="s">
        <v>194</v>
      </c>
      <c r="D82" s="23">
        <v>33933</v>
      </c>
      <c r="E82" s="22" t="s">
        <v>179</v>
      </c>
    </row>
    <row r="83" spans="1:5" s="18" customFormat="1" ht="23.25" customHeight="1" x14ac:dyDescent="0.2">
      <c r="A83" s="17">
        <v>76</v>
      </c>
      <c r="B83" s="21" t="str">
        <f>RIGHT("a22057031", LEN("a22057031")-1)</f>
        <v>22057031</v>
      </c>
      <c r="C83" s="22" t="s">
        <v>196</v>
      </c>
      <c r="D83" s="23">
        <v>35697</v>
      </c>
      <c r="E83" s="22" t="s">
        <v>179</v>
      </c>
    </row>
    <row r="84" spans="1:5" s="18" customFormat="1" ht="23.25" customHeight="1" x14ac:dyDescent="0.2">
      <c r="A84" s="17">
        <v>77</v>
      </c>
      <c r="B84" s="21" t="str">
        <f>RIGHT("a22057032", LEN("a22057032")-1)</f>
        <v>22057032</v>
      </c>
      <c r="C84" s="22" t="s">
        <v>198</v>
      </c>
      <c r="D84" s="23">
        <v>34102</v>
      </c>
      <c r="E84" s="22" t="s">
        <v>179</v>
      </c>
    </row>
    <row r="85" spans="1:5" s="18" customFormat="1" ht="23.25" customHeight="1" x14ac:dyDescent="0.2">
      <c r="A85" s="17">
        <v>78</v>
      </c>
      <c r="B85" s="21" t="str">
        <f>RIGHT("a22057034", LEN("a22057034")-1)</f>
        <v>22057034</v>
      </c>
      <c r="C85" s="22" t="s">
        <v>200</v>
      </c>
      <c r="D85" s="23">
        <v>36322</v>
      </c>
      <c r="E85" s="22" t="s">
        <v>179</v>
      </c>
    </row>
    <row r="86" spans="1:5" s="18" customFormat="1" ht="23.25" customHeight="1" x14ac:dyDescent="0.2">
      <c r="A86" s="17">
        <v>79</v>
      </c>
      <c r="B86" s="21" t="str">
        <f>RIGHT("a22057035", LEN("a22057035")-1)</f>
        <v>22057035</v>
      </c>
      <c r="C86" s="22" t="s">
        <v>202</v>
      </c>
      <c r="D86" s="23">
        <v>35227</v>
      </c>
      <c r="E86" s="22" t="s">
        <v>179</v>
      </c>
    </row>
    <row r="87" spans="1:5" s="18" customFormat="1" ht="23.25" customHeight="1" x14ac:dyDescent="0.2">
      <c r="A87" s="17">
        <v>80</v>
      </c>
      <c r="B87" s="21" t="str">
        <f>RIGHT("a22057036", LEN("a22057036")-1)</f>
        <v>22057036</v>
      </c>
      <c r="C87" s="22" t="s">
        <v>204</v>
      </c>
      <c r="D87" s="23">
        <v>36408</v>
      </c>
      <c r="E87" s="22" t="s">
        <v>179</v>
      </c>
    </row>
    <row r="88" spans="1:5" s="18" customFormat="1" ht="23.25" customHeight="1" x14ac:dyDescent="0.2">
      <c r="A88" s="17">
        <v>81</v>
      </c>
      <c r="B88" s="21" t="str">
        <f>RIGHT("a22057037", LEN("a22057037")-1)</f>
        <v>22057037</v>
      </c>
      <c r="C88" s="22" t="s">
        <v>206</v>
      </c>
      <c r="D88" s="23">
        <v>34382</v>
      </c>
      <c r="E88" s="22" t="s">
        <v>179</v>
      </c>
    </row>
    <row r="89" spans="1:5" s="18" customFormat="1" ht="23.25" customHeight="1" x14ac:dyDescent="0.2">
      <c r="A89" s="17">
        <v>82</v>
      </c>
      <c r="B89" s="21" t="str">
        <f>RIGHT("a22057038", LEN("a22057038")-1)</f>
        <v>22057038</v>
      </c>
      <c r="C89" s="22" t="s">
        <v>208</v>
      </c>
      <c r="D89" s="23">
        <v>31798</v>
      </c>
      <c r="E89" s="22" t="s">
        <v>179</v>
      </c>
    </row>
    <row r="90" spans="1:5" s="18" customFormat="1" ht="23.25" customHeight="1" x14ac:dyDescent="0.2">
      <c r="A90" s="17">
        <v>83</v>
      </c>
      <c r="B90" s="21" t="str">
        <f>RIGHT("a22057039", LEN("a22057039")-1)</f>
        <v>22057039</v>
      </c>
      <c r="C90" s="22" t="s">
        <v>210</v>
      </c>
      <c r="D90" s="23">
        <v>31022</v>
      </c>
      <c r="E90" s="22" t="s">
        <v>179</v>
      </c>
    </row>
    <row r="91" spans="1:5" s="18" customFormat="1" ht="23.25" customHeight="1" x14ac:dyDescent="0.2">
      <c r="A91" s="17">
        <v>84</v>
      </c>
      <c r="B91" s="21" t="str">
        <f>RIGHT("a22057116", LEN("a22057116")-1)</f>
        <v>22057116</v>
      </c>
      <c r="C91" s="22" t="s">
        <v>212</v>
      </c>
      <c r="D91" s="23">
        <v>36096</v>
      </c>
      <c r="E91" s="22" t="s">
        <v>213</v>
      </c>
    </row>
    <row r="92" spans="1:5" s="18" customFormat="1" ht="23.25" customHeight="1" x14ac:dyDescent="0.2">
      <c r="A92" s="17">
        <v>85</v>
      </c>
      <c r="B92" s="21" t="str">
        <f>RIGHT("a22057117", LEN("a22057117")-1)</f>
        <v>22057117</v>
      </c>
      <c r="C92" s="22" t="s">
        <v>5</v>
      </c>
      <c r="D92" s="23">
        <v>36097</v>
      </c>
      <c r="E92" s="22" t="s">
        <v>213</v>
      </c>
    </row>
    <row r="93" spans="1:5" s="18" customFormat="1" ht="23.25" customHeight="1" x14ac:dyDescent="0.2">
      <c r="A93" s="17">
        <v>86</v>
      </c>
      <c r="B93" s="21" t="str">
        <f>RIGHT("a22057118", LEN("a22057118")-1)</f>
        <v>22057118</v>
      </c>
      <c r="C93" s="22" t="s">
        <v>216</v>
      </c>
      <c r="D93" s="23">
        <v>33131</v>
      </c>
      <c r="E93" s="22" t="s">
        <v>213</v>
      </c>
    </row>
    <row r="94" spans="1:5" s="18" customFormat="1" ht="23.25" customHeight="1" x14ac:dyDescent="0.2">
      <c r="A94" s="17">
        <v>87</v>
      </c>
      <c r="B94" s="21" t="str">
        <f>RIGHT("a22057150", LEN("a22057150")-1)</f>
        <v>22057150</v>
      </c>
      <c r="C94" s="22" t="s">
        <v>218</v>
      </c>
      <c r="D94" s="23">
        <v>36547</v>
      </c>
      <c r="E94" s="22" t="s">
        <v>213</v>
      </c>
    </row>
    <row r="95" spans="1:5" s="18" customFormat="1" ht="23.25" customHeight="1" x14ac:dyDescent="0.2">
      <c r="A95" s="17">
        <v>88</v>
      </c>
      <c r="B95" s="21" t="str">
        <f>RIGHT("a22057119", LEN("a22057119")-1)</f>
        <v>22057119</v>
      </c>
      <c r="C95" s="22" t="s">
        <v>220</v>
      </c>
      <c r="D95" s="23">
        <v>31360</v>
      </c>
      <c r="E95" s="22" t="s">
        <v>213</v>
      </c>
    </row>
    <row r="96" spans="1:5" s="18" customFormat="1" ht="23.25" customHeight="1" x14ac:dyDescent="0.2">
      <c r="A96" s="17">
        <v>89</v>
      </c>
      <c r="B96" s="21" t="str">
        <f>RIGHT("a22057120", LEN("a22057120")-1)</f>
        <v>22057120</v>
      </c>
      <c r="C96" s="22" t="s">
        <v>222</v>
      </c>
      <c r="D96" s="23">
        <v>31998</v>
      </c>
      <c r="E96" s="22" t="s">
        <v>213</v>
      </c>
    </row>
    <row r="97" spans="1:5" s="18" customFormat="1" ht="23.25" customHeight="1" x14ac:dyDescent="0.2">
      <c r="A97" s="17">
        <v>90</v>
      </c>
      <c r="B97" s="21" t="str">
        <f>RIGHT("a22057151", LEN("a22057151")-1)</f>
        <v>22057151</v>
      </c>
      <c r="C97" s="22" t="s">
        <v>224</v>
      </c>
      <c r="D97" s="23">
        <v>36765</v>
      </c>
      <c r="E97" s="22" t="s">
        <v>213</v>
      </c>
    </row>
    <row r="98" spans="1:5" s="18" customFormat="1" ht="23.25" customHeight="1" x14ac:dyDescent="0.2">
      <c r="A98" s="17">
        <v>91</v>
      </c>
      <c r="B98" s="21" t="str">
        <f>RIGHT("a22057122", LEN("a22057122")-1)</f>
        <v>22057122</v>
      </c>
      <c r="C98" s="22" t="s">
        <v>226</v>
      </c>
      <c r="D98" s="23">
        <v>33503</v>
      </c>
      <c r="E98" s="22" t="s">
        <v>213</v>
      </c>
    </row>
    <row r="99" spans="1:5" s="18" customFormat="1" ht="23.25" customHeight="1" x14ac:dyDescent="0.2">
      <c r="A99" s="17">
        <v>92</v>
      </c>
      <c r="B99" s="21" t="str">
        <f>RIGHT("a22057123", LEN("a22057123")-1)</f>
        <v>22057123</v>
      </c>
      <c r="C99" s="22" t="s">
        <v>228</v>
      </c>
      <c r="D99" s="23">
        <v>35715</v>
      </c>
      <c r="E99" s="22" t="s">
        <v>213</v>
      </c>
    </row>
    <row r="100" spans="1:5" s="18" customFormat="1" ht="23.25" customHeight="1" x14ac:dyDescent="0.2">
      <c r="A100" s="17">
        <v>93</v>
      </c>
      <c r="B100" s="21" t="str">
        <f>RIGHT("a22057152", LEN("a22057152")-1)</f>
        <v>22057152</v>
      </c>
      <c r="C100" s="22" t="s">
        <v>230</v>
      </c>
      <c r="D100" s="23">
        <v>36783</v>
      </c>
      <c r="E100" s="22" t="s">
        <v>213</v>
      </c>
    </row>
    <row r="101" spans="1:5" s="18" customFormat="1" ht="23.25" customHeight="1" x14ac:dyDescent="0.2">
      <c r="A101" s="17">
        <v>94</v>
      </c>
      <c r="B101" s="21" t="str">
        <f>RIGHT("a22057126", LEN("a22057126")-1)</f>
        <v>22057126</v>
      </c>
      <c r="C101" s="22" t="s">
        <v>232</v>
      </c>
      <c r="D101" s="23">
        <v>36438</v>
      </c>
      <c r="E101" s="22" t="s">
        <v>213</v>
      </c>
    </row>
    <row r="102" spans="1:5" s="18" customFormat="1" ht="23.25" customHeight="1" x14ac:dyDescent="0.2">
      <c r="A102" s="17">
        <v>95</v>
      </c>
      <c r="B102" s="21" t="str">
        <f>RIGHT("a22057127", LEN("a22057127")-1)</f>
        <v>22057127</v>
      </c>
      <c r="C102" s="22" t="s">
        <v>234</v>
      </c>
      <c r="D102" s="23">
        <v>30648</v>
      </c>
      <c r="E102" s="22" t="s">
        <v>213</v>
      </c>
    </row>
    <row r="103" spans="1:5" s="18" customFormat="1" ht="23.25" customHeight="1" x14ac:dyDescent="0.2">
      <c r="A103" s="17">
        <v>96</v>
      </c>
      <c r="B103" s="21" t="str">
        <f>RIGHT("a22057128", LEN("a22057128")-1)</f>
        <v>22057128</v>
      </c>
      <c r="C103" s="22" t="s">
        <v>236</v>
      </c>
      <c r="D103" s="23">
        <v>32465</v>
      </c>
      <c r="E103" s="22" t="s">
        <v>213</v>
      </c>
    </row>
    <row r="104" spans="1:5" s="18" customFormat="1" ht="23.25" customHeight="1" x14ac:dyDescent="0.2">
      <c r="A104" s="17">
        <v>97</v>
      </c>
      <c r="B104" s="21" t="str">
        <f>RIGHT("a22057130", LEN("a22057130")-1)</f>
        <v>22057130</v>
      </c>
      <c r="C104" s="22" t="s">
        <v>238</v>
      </c>
      <c r="D104" s="23">
        <v>36463</v>
      </c>
      <c r="E104" s="22" t="s">
        <v>213</v>
      </c>
    </row>
    <row r="105" spans="1:5" s="18" customFormat="1" ht="23.25" customHeight="1" x14ac:dyDescent="0.2">
      <c r="A105" s="17">
        <v>98</v>
      </c>
      <c r="B105" s="21" t="str">
        <f>RIGHT("a22057131", LEN("a22057131")-1)</f>
        <v>22057131</v>
      </c>
      <c r="C105" s="22" t="s">
        <v>240</v>
      </c>
      <c r="D105" s="23">
        <v>36154</v>
      </c>
      <c r="E105" s="22" t="s">
        <v>213</v>
      </c>
    </row>
    <row r="106" spans="1:5" s="18" customFormat="1" ht="23.25" customHeight="1" x14ac:dyDescent="0.2">
      <c r="A106" s="17">
        <v>99</v>
      </c>
      <c r="B106" s="21" t="str">
        <f>RIGHT("a22057132", LEN("a22057132")-1)</f>
        <v>22057132</v>
      </c>
      <c r="C106" s="22" t="s">
        <v>242</v>
      </c>
      <c r="D106" s="23">
        <v>34875</v>
      </c>
      <c r="E106" s="22" t="s">
        <v>213</v>
      </c>
    </row>
    <row r="107" spans="1:5" s="18" customFormat="1" ht="23.25" customHeight="1" x14ac:dyDescent="0.2">
      <c r="A107" s="17">
        <v>100</v>
      </c>
      <c r="B107" s="21" t="str">
        <f>RIGHT("a22057153", LEN("a22057153")-1)</f>
        <v>22057153</v>
      </c>
      <c r="C107" s="22" t="s">
        <v>244</v>
      </c>
      <c r="D107" s="23">
        <v>36864</v>
      </c>
      <c r="E107" s="22" t="s">
        <v>213</v>
      </c>
    </row>
    <row r="108" spans="1:5" s="18" customFormat="1" ht="23.25" customHeight="1" x14ac:dyDescent="0.2">
      <c r="A108" s="17">
        <v>101</v>
      </c>
      <c r="B108" s="21" t="str">
        <f>RIGHT("a22057133", LEN("a22057133")-1)</f>
        <v>22057133</v>
      </c>
      <c r="C108" s="22" t="s">
        <v>246</v>
      </c>
      <c r="D108" s="23">
        <v>36476</v>
      </c>
      <c r="E108" s="22" t="s">
        <v>213</v>
      </c>
    </row>
    <row r="109" spans="1:5" s="18" customFormat="1" ht="23.25" customHeight="1" x14ac:dyDescent="0.2">
      <c r="A109" s="17">
        <v>102</v>
      </c>
      <c r="B109" s="21" t="str">
        <f>RIGHT("a22057137", LEN("a22057137")-1)</f>
        <v>22057137</v>
      </c>
      <c r="C109" s="22" t="s">
        <v>248</v>
      </c>
      <c r="D109" s="23">
        <v>36235</v>
      </c>
      <c r="E109" s="22" t="s">
        <v>213</v>
      </c>
    </row>
    <row r="110" spans="1:5" s="18" customFormat="1" ht="23.25" customHeight="1" x14ac:dyDescent="0.2">
      <c r="A110" s="17">
        <v>103</v>
      </c>
      <c r="B110" s="21" t="str">
        <f>RIGHT("a22057138", LEN("a22057138")-1)</f>
        <v>22057138</v>
      </c>
      <c r="C110" s="22" t="s">
        <v>250</v>
      </c>
      <c r="D110" s="23">
        <v>31672</v>
      </c>
      <c r="E110" s="22" t="s">
        <v>213</v>
      </c>
    </row>
    <row r="111" spans="1:5" s="18" customFormat="1" ht="23.25" customHeight="1" x14ac:dyDescent="0.2">
      <c r="A111" s="17">
        <v>104</v>
      </c>
      <c r="B111" s="21" t="str">
        <f>RIGHT("a22057139", LEN("a22057139")-1)</f>
        <v>22057139</v>
      </c>
      <c r="C111" s="22" t="s">
        <v>252</v>
      </c>
      <c r="D111" s="23">
        <v>32090</v>
      </c>
      <c r="E111" s="22" t="s">
        <v>213</v>
      </c>
    </row>
    <row r="112" spans="1:5" s="18" customFormat="1" ht="23.25" customHeight="1" x14ac:dyDescent="0.2">
      <c r="A112" s="17">
        <v>105</v>
      </c>
      <c r="B112" s="21" t="str">
        <f>RIGHT("a22057140", LEN("a22057140")-1)</f>
        <v>22057140</v>
      </c>
      <c r="C112" s="22" t="s">
        <v>254</v>
      </c>
      <c r="D112" s="23">
        <v>34254</v>
      </c>
      <c r="E112" s="22" t="s">
        <v>213</v>
      </c>
    </row>
    <row r="113" spans="1:5" s="18" customFormat="1" ht="23.25" customHeight="1" x14ac:dyDescent="0.2">
      <c r="A113" s="17">
        <v>106</v>
      </c>
      <c r="B113" s="21" t="str">
        <f>RIGHT("a22057141", LEN("a22057141")-1)</f>
        <v>22057141</v>
      </c>
      <c r="C113" s="22" t="s">
        <v>256</v>
      </c>
      <c r="D113" s="23">
        <v>35691</v>
      </c>
      <c r="E113" s="22" t="s">
        <v>213</v>
      </c>
    </row>
    <row r="114" spans="1:5" s="18" customFormat="1" ht="23.25" customHeight="1" x14ac:dyDescent="0.2">
      <c r="A114" s="17">
        <v>107</v>
      </c>
      <c r="B114" s="21" t="str">
        <f>RIGHT("a22057142", LEN("a22057142")-1)</f>
        <v>22057142</v>
      </c>
      <c r="C114" s="22" t="s">
        <v>258</v>
      </c>
      <c r="D114" s="23">
        <v>36247</v>
      </c>
      <c r="E114" s="22" t="s">
        <v>213</v>
      </c>
    </row>
    <row r="115" spans="1:5" s="18" customFormat="1" ht="23.25" customHeight="1" x14ac:dyDescent="0.2">
      <c r="A115" s="17">
        <v>108</v>
      </c>
      <c r="B115" s="21" t="str">
        <f>RIGHT("a22057143", LEN("a22057143")-1)</f>
        <v>22057143</v>
      </c>
      <c r="C115" s="22" t="s">
        <v>260</v>
      </c>
      <c r="D115" s="23">
        <v>31022</v>
      </c>
      <c r="E115" s="22" t="s">
        <v>213</v>
      </c>
    </row>
    <row r="116" spans="1:5" s="18" customFormat="1" ht="23.25" customHeight="1" x14ac:dyDescent="0.2">
      <c r="A116" s="17">
        <v>109</v>
      </c>
      <c r="B116" s="21" t="str">
        <f>RIGHT("a22057144", LEN("a22057144")-1)</f>
        <v>22057144</v>
      </c>
      <c r="C116" s="22" t="s">
        <v>262</v>
      </c>
      <c r="D116" s="23">
        <v>35011</v>
      </c>
      <c r="E116" s="22" t="s">
        <v>213</v>
      </c>
    </row>
    <row r="117" spans="1:5" s="18" customFormat="1" ht="23.25" customHeight="1" x14ac:dyDescent="0.2">
      <c r="A117" s="17">
        <v>110</v>
      </c>
      <c r="B117" s="21" t="str">
        <f>RIGHT("a22057145", LEN("a22057145")-1)</f>
        <v>22057145</v>
      </c>
      <c r="C117" s="22" t="s">
        <v>264</v>
      </c>
      <c r="D117" s="23">
        <v>31807</v>
      </c>
      <c r="E117" s="22" t="s">
        <v>213</v>
      </c>
    </row>
    <row r="118" spans="1:5" s="18" customFormat="1" ht="23.25" customHeight="1" x14ac:dyDescent="0.2">
      <c r="A118" s="17">
        <v>111</v>
      </c>
      <c r="B118" s="21" t="str">
        <f>RIGHT("a22057154", LEN("a22057154")-1)</f>
        <v>22057154</v>
      </c>
      <c r="C118" s="22" t="s">
        <v>266</v>
      </c>
      <c r="D118" s="23">
        <v>36853</v>
      </c>
      <c r="E118" s="22" t="s">
        <v>213</v>
      </c>
    </row>
    <row r="119" spans="1:5" s="18" customFormat="1" ht="23.25" customHeight="1" x14ac:dyDescent="0.2">
      <c r="A119" s="17">
        <v>112</v>
      </c>
      <c r="B119" s="21" t="str">
        <f>RIGHT("a22057146", LEN("a22057146")-1)</f>
        <v>22057146</v>
      </c>
      <c r="C119" s="22" t="s">
        <v>268</v>
      </c>
      <c r="D119" s="23">
        <v>34384</v>
      </c>
      <c r="E119" s="22" t="s">
        <v>213</v>
      </c>
    </row>
    <row r="120" spans="1:5" s="18" customFormat="1" ht="23.25" customHeight="1" x14ac:dyDescent="0.2">
      <c r="A120" s="17">
        <v>113</v>
      </c>
      <c r="B120" s="21" t="str">
        <f>RIGHT("a22057147", LEN("a22057147")-1)</f>
        <v>22057147</v>
      </c>
      <c r="C120" s="22" t="s">
        <v>270</v>
      </c>
      <c r="D120" s="23">
        <v>29645</v>
      </c>
      <c r="E120" s="22" t="s">
        <v>213</v>
      </c>
    </row>
    <row r="121" spans="1:5" s="18" customFormat="1" ht="23.25" customHeight="1" x14ac:dyDescent="0.2">
      <c r="A121" s="17">
        <v>114</v>
      </c>
      <c r="B121" s="21" t="str">
        <f>RIGHT("a22057148", LEN("a22057148")-1)</f>
        <v>22057148</v>
      </c>
      <c r="C121" s="22" t="s">
        <v>272</v>
      </c>
      <c r="D121" s="23">
        <v>33064</v>
      </c>
      <c r="E121" s="22" t="s">
        <v>213</v>
      </c>
    </row>
    <row r="122" spans="1:5" s="18" customFormat="1" ht="23.25" customHeight="1" x14ac:dyDescent="0.2">
      <c r="A122" s="17">
        <v>115</v>
      </c>
      <c r="B122" s="21" t="str">
        <f>RIGHT("a22057149", LEN("a22057149")-1)</f>
        <v>22057149</v>
      </c>
      <c r="C122" s="22" t="s">
        <v>274</v>
      </c>
      <c r="D122" s="23">
        <v>35872</v>
      </c>
      <c r="E122" s="22" t="s">
        <v>213</v>
      </c>
    </row>
    <row r="123" spans="1:5" s="18" customFormat="1" ht="23.25" customHeight="1" x14ac:dyDescent="0.2">
      <c r="A123" s="17">
        <v>116</v>
      </c>
      <c r="B123" s="21" t="str">
        <f>RIGHT("a22057057", LEN("a22057057")-1)</f>
        <v>22057057</v>
      </c>
      <c r="C123" s="22" t="s">
        <v>276</v>
      </c>
      <c r="D123" s="23">
        <v>35112</v>
      </c>
      <c r="E123" s="22" t="s">
        <v>278</v>
      </c>
    </row>
    <row r="124" spans="1:5" s="18" customFormat="1" ht="23.25" customHeight="1" x14ac:dyDescent="0.2">
      <c r="A124" s="17">
        <v>117</v>
      </c>
      <c r="B124" s="21" t="str">
        <f>RIGHT("a22057059", LEN("a22057059")-1)</f>
        <v>22057059</v>
      </c>
      <c r="C124" s="22" t="s">
        <v>281</v>
      </c>
      <c r="D124" s="23">
        <v>35051</v>
      </c>
      <c r="E124" s="22" t="s">
        <v>278</v>
      </c>
    </row>
    <row r="125" spans="1:5" s="18" customFormat="1" ht="23.25" customHeight="1" x14ac:dyDescent="0.2">
      <c r="A125" s="17">
        <v>118</v>
      </c>
      <c r="B125" s="21" t="str">
        <f>RIGHT("a22057060", LEN("a22057060")-1)</f>
        <v>22057060</v>
      </c>
      <c r="C125" s="22" t="s">
        <v>283</v>
      </c>
      <c r="D125" s="23">
        <v>35131</v>
      </c>
      <c r="E125" s="22" t="s">
        <v>278</v>
      </c>
    </row>
    <row r="126" spans="1:5" s="18" customFormat="1" ht="23.25" customHeight="1" x14ac:dyDescent="0.2">
      <c r="A126" s="17">
        <v>119</v>
      </c>
      <c r="B126" s="21" t="str">
        <f>RIGHT("a22057061", LEN("a22057061")-1)</f>
        <v>22057061</v>
      </c>
      <c r="C126" s="22" t="s">
        <v>285</v>
      </c>
      <c r="D126" s="23">
        <v>31300</v>
      </c>
      <c r="E126" s="22" t="s">
        <v>278</v>
      </c>
    </row>
    <row r="127" spans="1:5" s="18" customFormat="1" ht="23.25" customHeight="1" x14ac:dyDescent="0.2">
      <c r="A127" s="17">
        <v>120</v>
      </c>
      <c r="B127" s="21" t="str">
        <f>RIGHT("a22057062", LEN("a22057062")-1)</f>
        <v>22057062</v>
      </c>
      <c r="C127" s="22" t="s">
        <v>17</v>
      </c>
      <c r="D127" s="23">
        <v>35736</v>
      </c>
      <c r="E127" s="22" t="s">
        <v>278</v>
      </c>
    </row>
    <row r="128" spans="1:5" s="18" customFormat="1" ht="23.25" customHeight="1" x14ac:dyDescent="0.2">
      <c r="A128" s="17">
        <v>121</v>
      </c>
      <c r="B128" s="21" t="str">
        <f>RIGHT("a22057064", LEN("a22057064")-1)</f>
        <v>22057064</v>
      </c>
      <c r="C128" s="22" t="s">
        <v>288</v>
      </c>
      <c r="D128" s="23">
        <v>34250</v>
      </c>
      <c r="E128" s="22" t="s">
        <v>278</v>
      </c>
    </row>
    <row r="129" spans="1:5" s="18" customFormat="1" ht="23.25" customHeight="1" x14ac:dyDescent="0.2">
      <c r="A129" s="17">
        <v>122</v>
      </c>
      <c r="B129" s="21" t="str">
        <f>RIGHT("a22057156", LEN("a22057156")-1)</f>
        <v>22057156</v>
      </c>
      <c r="C129" s="22" t="s">
        <v>12</v>
      </c>
      <c r="D129" s="23">
        <v>34210</v>
      </c>
      <c r="E129" s="22" t="s">
        <v>290</v>
      </c>
    </row>
    <row r="130" spans="1:5" s="18" customFormat="1" ht="23.25" customHeight="1" x14ac:dyDescent="0.2">
      <c r="A130" s="17">
        <v>123</v>
      </c>
      <c r="B130" s="21" t="str">
        <f>RIGHT("a22057157", LEN("a22057157")-1)</f>
        <v>22057157</v>
      </c>
      <c r="C130" s="22" t="s">
        <v>292</v>
      </c>
      <c r="D130" s="23">
        <v>34901</v>
      </c>
      <c r="E130" s="22" t="s">
        <v>290</v>
      </c>
    </row>
    <row r="131" spans="1:5" s="18" customFormat="1" ht="23.25" customHeight="1" x14ac:dyDescent="0.2">
      <c r="A131" s="17">
        <v>124</v>
      </c>
      <c r="B131" s="21" t="str">
        <f>RIGHT("a22057158", LEN("a22057158")-1)</f>
        <v>22057158</v>
      </c>
      <c r="C131" s="22" t="s">
        <v>294</v>
      </c>
      <c r="D131" s="23">
        <v>35046</v>
      </c>
      <c r="E131" s="22" t="s">
        <v>290</v>
      </c>
    </row>
    <row r="132" spans="1:5" s="18" customFormat="1" ht="23.25" customHeight="1" x14ac:dyDescent="0.2">
      <c r="A132" s="17">
        <v>125</v>
      </c>
      <c r="B132" s="21" t="str">
        <f>RIGHT("a22058171", LEN("a22058171")-1)</f>
        <v>22058171</v>
      </c>
      <c r="C132" s="22" t="s">
        <v>296</v>
      </c>
      <c r="D132" s="23">
        <v>36883</v>
      </c>
      <c r="E132" s="22" t="s">
        <v>290</v>
      </c>
    </row>
    <row r="133" spans="1:5" s="18" customFormat="1" ht="23.25" customHeight="1" x14ac:dyDescent="0.2">
      <c r="A133" s="17">
        <v>126</v>
      </c>
      <c r="B133" s="21" t="str">
        <f>RIGHT("a22057159", LEN("a22057159")-1)</f>
        <v>22057159</v>
      </c>
      <c r="C133" s="22" t="s">
        <v>298</v>
      </c>
      <c r="D133" s="23">
        <v>32873</v>
      </c>
      <c r="E133" s="22" t="s">
        <v>290</v>
      </c>
    </row>
    <row r="134" spans="1:5" s="18" customFormat="1" ht="23.25" customHeight="1" x14ac:dyDescent="0.2">
      <c r="A134" s="17">
        <v>127</v>
      </c>
      <c r="B134" s="21" t="str">
        <f>RIGHT("a22057161", LEN("a22057161")-1)</f>
        <v>22057161</v>
      </c>
      <c r="C134" s="22" t="s">
        <v>16</v>
      </c>
      <c r="D134" s="23">
        <v>35385</v>
      </c>
      <c r="E134" s="22" t="s">
        <v>290</v>
      </c>
    </row>
    <row r="135" spans="1:5" s="18" customFormat="1" ht="23.25" customHeight="1" x14ac:dyDescent="0.2">
      <c r="A135" s="17">
        <v>128</v>
      </c>
      <c r="B135" s="21" t="str">
        <f>RIGHT("a22057162", LEN("a22057162")-1)</f>
        <v>22057162</v>
      </c>
      <c r="C135" s="22" t="s">
        <v>301</v>
      </c>
      <c r="D135" s="23">
        <v>36328</v>
      </c>
      <c r="E135" s="22" t="s">
        <v>290</v>
      </c>
    </row>
    <row r="136" spans="1:5" s="18" customFormat="1" ht="23.25" customHeight="1" x14ac:dyDescent="0.2">
      <c r="A136" s="17">
        <v>129</v>
      </c>
      <c r="B136" s="21" t="str">
        <f>RIGHT("a22057164", LEN("a22057164")-1)</f>
        <v>22057164</v>
      </c>
      <c r="C136" s="22" t="s">
        <v>303</v>
      </c>
      <c r="D136" s="23">
        <v>31341</v>
      </c>
      <c r="E136" s="22" t="s">
        <v>290</v>
      </c>
    </row>
    <row r="137" spans="1:5" s="18" customFormat="1" ht="23.25" customHeight="1" x14ac:dyDescent="0.2">
      <c r="A137" s="17">
        <v>130</v>
      </c>
      <c r="B137" s="21" t="str">
        <f>RIGHT("a22057165", LEN("a22057165")-1)</f>
        <v>22057165</v>
      </c>
      <c r="C137" s="22" t="s">
        <v>305</v>
      </c>
      <c r="D137" s="23">
        <v>36066</v>
      </c>
      <c r="E137" s="22" t="s">
        <v>290</v>
      </c>
    </row>
    <row r="138" spans="1:5" s="18" customFormat="1" ht="23.25" customHeight="1" x14ac:dyDescent="0.2">
      <c r="A138" s="17">
        <v>131</v>
      </c>
      <c r="B138" s="21" t="str">
        <f>RIGHT("a22057167", LEN("a22057167")-1)</f>
        <v>22057167</v>
      </c>
      <c r="C138" s="22" t="s">
        <v>307</v>
      </c>
      <c r="D138" s="23">
        <v>35995</v>
      </c>
      <c r="E138" s="22" t="s">
        <v>290</v>
      </c>
    </row>
    <row r="139" spans="1:5" s="18" customFormat="1" ht="23.25" customHeight="1" x14ac:dyDescent="0.2">
      <c r="A139" s="17">
        <v>132</v>
      </c>
      <c r="B139" s="21" t="str">
        <f>RIGHT("a22057168", LEN("a22057168")-1)</f>
        <v>22057168</v>
      </c>
      <c r="C139" s="22" t="s">
        <v>309</v>
      </c>
      <c r="D139" s="23">
        <v>32879</v>
      </c>
      <c r="E139" s="22" t="s">
        <v>290</v>
      </c>
    </row>
    <row r="140" spans="1:5" s="18" customFormat="1" ht="23.25" customHeight="1" x14ac:dyDescent="0.2">
      <c r="A140" s="17">
        <v>133</v>
      </c>
      <c r="B140" s="21" t="str">
        <f>RIGHT("a22057169", LEN("a22057169")-1)</f>
        <v>22057169</v>
      </c>
      <c r="C140" s="22" t="s">
        <v>311</v>
      </c>
      <c r="D140" s="23">
        <v>32756</v>
      </c>
      <c r="E140" s="22" t="s">
        <v>290</v>
      </c>
    </row>
    <row r="142" spans="1:5" ht="21" customHeight="1" x14ac:dyDescent="0.3">
      <c r="A142" s="24" t="s">
        <v>314</v>
      </c>
    </row>
  </sheetData>
  <mergeCells count="5">
    <mergeCell ref="A3:E3"/>
    <mergeCell ref="A4:E4"/>
    <mergeCell ref="A1:C1"/>
    <mergeCell ref="A2:C2"/>
    <mergeCell ref="A5:E5"/>
  </mergeCells>
  <phoneticPr fontId="2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4"/>
  <sheetViews>
    <sheetView showGridLines="0" workbookViewId="0">
      <selection activeCell="I2" sqref="I2:I134"/>
    </sheetView>
  </sheetViews>
  <sheetFormatPr defaultRowHeight="15" x14ac:dyDescent="0.25"/>
  <cols>
    <col min="1" max="1" width="6.7109375" style="14" customWidth="1"/>
    <col min="2" max="2" width="9.42578125" style="14" customWidth="1"/>
    <col min="3" max="3" width="31.7109375" style="14" customWidth="1"/>
    <col min="4" max="4" width="16" style="14" customWidth="1"/>
    <col min="5" max="5" width="12" style="14" customWidth="1"/>
    <col min="6" max="6" width="10" style="14" customWidth="1"/>
    <col min="7" max="7" width="14.42578125" style="14" customWidth="1"/>
    <col min="8" max="8" width="26" style="14" customWidth="1"/>
    <col min="9" max="9" width="31.7109375" style="14" customWidth="1"/>
    <col min="10" max="10" width="25.140625" style="14" customWidth="1"/>
    <col min="11" max="16384" width="9.140625" style="14"/>
  </cols>
  <sheetData>
    <row r="1" spans="1:10" s="9" customForma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4</v>
      </c>
      <c r="J1" s="8" t="s">
        <v>26</v>
      </c>
    </row>
    <row r="2" spans="1:10" ht="15" customHeight="1" x14ac:dyDescent="0.25">
      <c r="A2" s="10" t="s">
        <v>27</v>
      </c>
      <c r="B2" s="11" t="str">
        <f>RIGHT("a22057052", LEN("a22057052")-1)</f>
        <v>22057052</v>
      </c>
      <c r="C2" s="12" t="s">
        <v>28</v>
      </c>
      <c r="D2" s="13">
        <v>31625</v>
      </c>
      <c r="E2" s="12" t="s">
        <v>29</v>
      </c>
      <c r="F2" s="11" t="str">
        <f t="shared" ref="F2:F65" si="0">RIGHT("a", LEN("a")-1)</f>
        <v/>
      </c>
      <c r="G2" s="12" t="s">
        <v>30</v>
      </c>
      <c r="H2" s="12" t="s">
        <v>31</v>
      </c>
      <c r="I2" s="12" t="s">
        <v>32</v>
      </c>
      <c r="J2" s="12" t="s">
        <v>33</v>
      </c>
    </row>
    <row r="3" spans="1:10" ht="15" customHeight="1" x14ac:dyDescent="0.25">
      <c r="A3" s="10" t="s">
        <v>34</v>
      </c>
      <c r="B3" s="11" t="str">
        <f>RIGHT("a22057053", LEN("a22057053")-1)</f>
        <v>22057053</v>
      </c>
      <c r="C3" s="12" t="s">
        <v>35</v>
      </c>
      <c r="D3" s="13">
        <v>31873</v>
      </c>
      <c r="E3" s="12" t="s">
        <v>36</v>
      </c>
      <c r="F3" s="11" t="str">
        <f t="shared" si="0"/>
        <v/>
      </c>
      <c r="G3" s="12" t="s">
        <v>30</v>
      </c>
      <c r="H3" s="12" t="s">
        <v>31</v>
      </c>
      <c r="I3" s="12" t="s">
        <v>32</v>
      </c>
      <c r="J3" s="12" t="s">
        <v>33</v>
      </c>
    </row>
    <row r="4" spans="1:10" ht="15" customHeight="1" x14ac:dyDescent="0.25">
      <c r="A4" s="10" t="s">
        <v>37</v>
      </c>
      <c r="B4" s="11" t="str">
        <f>RIGHT("a22057054", LEN("a22057054")-1)</f>
        <v>22057054</v>
      </c>
      <c r="C4" s="12" t="s">
        <v>38</v>
      </c>
      <c r="D4" s="13">
        <v>33119</v>
      </c>
      <c r="E4" s="12" t="s">
        <v>29</v>
      </c>
      <c r="F4" s="11" t="str">
        <f t="shared" si="0"/>
        <v/>
      </c>
      <c r="G4" s="12" t="s">
        <v>30</v>
      </c>
      <c r="H4" s="12" t="s">
        <v>31</v>
      </c>
      <c r="I4" s="12" t="s">
        <v>32</v>
      </c>
      <c r="J4" s="12" t="s">
        <v>33</v>
      </c>
    </row>
    <row r="5" spans="1:10" ht="15" customHeight="1" x14ac:dyDescent="0.25">
      <c r="A5" s="10" t="s">
        <v>39</v>
      </c>
      <c r="B5" s="11" t="str">
        <f>RIGHT("a22057055", LEN("a22057055")-1)</f>
        <v>22057055</v>
      </c>
      <c r="C5" s="12" t="s">
        <v>40</v>
      </c>
      <c r="D5" s="13">
        <v>36073</v>
      </c>
      <c r="E5" s="12" t="s">
        <v>29</v>
      </c>
      <c r="F5" s="11" t="str">
        <f t="shared" si="0"/>
        <v/>
      </c>
      <c r="G5" s="12" t="s">
        <v>30</v>
      </c>
      <c r="H5" s="12" t="s">
        <v>31</v>
      </c>
      <c r="I5" s="12" t="s">
        <v>32</v>
      </c>
      <c r="J5" s="12" t="s">
        <v>33</v>
      </c>
    </row>
    <row r="6" spans="1:10" ht="15" customHeight="1" x14ac:dyDescent="0.25">
      <c r="A6" s="10" t="s">
        <v>41</v>
      </c>
      <c r="B6" s="11" t="str">
        <f>RIGHT("a22057066", LEN("a22057066")-1)</f>
        <v>22057066</v>
      </c>
      <c r="C6" s="12" t="s">
        <v>42</v>
      </c>
      <c r="D6" s="13">
        <v>35436</v>
      </c>
      <c r="E6" s="12" t="s">
        <v>36</v>
      </c>
      <c r="F6" s="11" t="str">
        <f t="shared" si="0"/>
        <v/>
      </c>
      <c r="G6" s="12" t="s">
        <v>30</v>
      </c>
      <c r="H6" s="12" t="s">
        <v>31</v>
      </c>
      <c r="I6" s="12" t="s">
        <v>43</v>
      </c>
      <c r="J6" s="12" t="s">
        <v>33</v>
      </c>
    </row>
    <row r="7" spans="1:10" ht="15" customHeight="1" x14ac:dyDescent="0.25">
      <c r="A7" s="10" t="s">
        <v>44</v>
      </c>
      <c r="B7" s="11" t="str">
        <f>RIGHT("a22057067", LEN("a22057067")-1)</f>
        <v>22057067</v>
      </c>
      <c r="C7" s="12" t="s">
        <v>45</v>
      </c>
      <c r="D7" s="13">
        <v>36269</v>
      </c>
      <c r="E7" s="12" t="s">
        <v>36</v>
      </c>
      <c r="F7" s="11" t="str">
        <f t="shared" si="0"/>
        <v/>
      </c>
      <c r="G7" s="12" t="s">
        <v>30</v>
      </c>
      <c r="H7" s="12" t="s">
        <v>31</v>
      </c>
      <c r="I7" s="12" t="s">
        <v>43</v>
      </c>
      <c r="J7" s="12" t="s">
        <v>33</v>
      </c>
    </row>
    <row r="8" spans="1:10" ht="15" customHeight="1" x14ac:dyDescent="0.25">
      <c r="A8" s="10" t="s">
        <v>46</v>
      </c>
      <c r="B8" s="11" t="str">
        <f>RIGHT("a22057068", LEN("a22057068")-1)</f>
        <v>22057068</v>
      </c>
      <c r="C8" s="12" t="s">
        <v>47</v>
      </c>
      <c r="D8" s="13">
        <v>33066</v>
      </c>
      <c r="E8" s="12" t="s">
        <v>36</v>
      </c>
      <c r="F8" s="11" t="str">
        <f t="shared" si="0"/>
        <v/>
      </c>
      <c r="G8" s="12" t="s">
        <v>30</v>
      </c>
      <c r="H8" s="12" t="s">
        <v>31</v>
      </c>
      <c r="I8" s="12" t="s">
        <v>43</v>
      </c>
      <c r="J8" s="12" t="s">
        <v>33</v>
      </c>
    </row>
    <row r="9" spans="1:10" ht="15" customHeight="1" x14ac:dyDescent="0.25">
      <c r="A9" s="10" t="s">
        <v>48</v>
      </c>
      <c r="B9" s="11" t="str">
        <f>RIGHT("a22057070", LEN("a22057070")-1)</f>
        <v>22057070</v>
      </c>
      <c r="C9" s="12" t="s">
        <v>49</v>
      </c>
      <c r="D9" s="13">
        <v>36842</v>
      </c>
      <c r="E9" s="12" t="s">
        <v>36</v>
      </c>
      <c r="F9" s="11" t="str">
        <f t="shared" si="0"/>
        <v/>
      </c>
      <c r="G9" s="12" t="s">
        <v>30</v>
      </c>
      <c r="H9" s="12" t="s">
        <v>31</v>
      </c>
      <c r="I9" s="12" t="s">
        <v>43</v>
      </c>
      <c r="J9" s="12" t="s">
        <v>33</v>
      </c>
    </row>
    <row r="10" spans="1:10" ht="15" customHeight="1" x14ac:dyDescent="0.25">
      <c r="A10" s="10" t="s">
        <v>50</v>
      </c>
      <c r="B10" s="11" t="str">
        <f>RIGHT("a22057071", LEN("a22057071")-1)</f>
        <v>22057071</v>
      </c>
      <c r="C10" s="12" t="s">
        <v>51</v>
      </c>
      <c r="D10" s="13">
        <v>35729</v>
      </c>
      <c r="E10" s="12" t="s">
        <v>36</v>
      </c>
      <c r="F10" s="11" t="str">
        <f t="shared" si="0"/>
        <v/>
      </c>
      <c r="G10" s="12" t="s">
        <v>30</v>
      </c>
      <c r="H10" s="12" t="s">
        <v>31</v>
      </c>
      <c r="I10" s="12" t="s">
        <v>43</v>
      </c>
      <c r="J10" s="12" t="s">
        <v>33</v>
      </c>
    </row>
    <row r="11" spans="1:10" ht="15" customHeight="1" x14ac:dyDescent="0.25">
      <c r="A11" s="10" t="s">
        <v>52</v>
      </c>
      <c r="B11" s="11" t="str">
        <f>RIGHT("a22057072", LEN("a22057072")-1)</f>
        <v>22057072</v>
      </c>
      <c r="C11" s="12" t="s">
        <v>53</v>
      </c>
      <c r="D11" s="13">
        <v>32217</v>
      </c>
      <c r="E11" s="12" t="s">
        <v>36</v>
      </c>
      <c r="F11" s="11" t="str">
        <f t="shared" si="0"/>
        <v/>
      </c>
      <c r="G11" s="12" t="s">
        <v>30</v>
      </c>
      <c r="H11" s="12" t="s">
        <v>31</v>
      </c>
      <c r="I11" s="12" t="s">
        <v>43</v>
      </c>
      <c r="J11" s="12" t="s">
        <v>33</v>
      </c>
    </row>
    <row r="12" spans="1:10" ht="15" customHeight="1" x14ac:dyDescent="0.25">
      <c r="A12" s="10" t="s">
        <v>54</v>
      </c>
      <c r="B12" s="11" t="str">
        <f>RIGHT("a22057073", LEN("a22057073")-1)</f>
        <v>22057073</v>
      </c>
      <c r="C12" s="12" t="s">
        <v>55</v>
      </c>
      <c r="D12" s="13">
        <v>36043</v>
      </c>
      <c r="E12" s="12" t="s">
        <v>29</v>
      </c>
      <c r="F12" s="11" t="str">
        <f t="shared" si="0"/>
        <v/>
      </c>
      <c r="G12" s="12" t="s">
        <v>30</v>
      </c>
      <c r="H12" s="12" t="s">
        <v>31</v>
      </c>
      <c r="I12" s="12" t="s">
        <v>43</v>
      </c>
      <c r="J12" s="12" t="s">
        <v>33</v>
      </c>
    </row>
    <row r="13" spans="1:10" ht="15" customHeight="1" x14ac:dyDescent="0.25">
      <c r="A13" s="10" t="s">
        <v>56</v>
      </c>
      <c r="B13" s="11" t="str">
        <f>RIGHT("a22057074", LEN("a22057074")-1)</f>
        <v>22057074</v>
      </c>
      <c r="C13" s="12" t="s">
        <v>18</v>
      </c>
      <c r="D13" s="13">
        <v>32160</v>
      </c>
      <c r="E13" s="12" t="s">
        <v>36</v>
      </c>
      <c r="F13" s="11" t="str">
        <f t="shared" si="0"/>
        <v/>
      </c>
      <c r="G13" s="12" t="s">
        <v>30</v>
      </c>
      <c r="H13" s="12" t="s">
        <v>31</v>
      </c>
      <c r="I13" s="12" t="s">
        <v>43</v>
      </c>
      <c r="J13" s="12" t="s">
        <v>33</v>
      </c>
    </row>
    <row r="14" spans="1:10" ht="15" customHeight="1" x14ac:dyDescent="0.25">
      <c r="A14" s="10" t="s">
        <v>57</v>
      </c>
      <c r="B14" s="11" t="str">
        <f>RIGHT("a22057076", LEN("a22057076")-1)</f>
        <v>22057076</v>
      </c>
      <c r="C14" s="12" t="s">
        <v>58</v>
      </c>
      <c r="D14" s="13">
        <v>31533</v>
      </c>
      <c r="E14" s="12" t="s">
        <v>36</v>
      </c>
      <c r="F14" s="11" t="str">
        <f t="shared" si="0"/>
        <v/>
      </c>
      <c r="G14" s="12" t="s">
        <v>30</v>
      </c>
      <c r="H14" s="12" t="s">
        <v>31</v>
      </c>
      <c r="I14" s="12" t="s">
        <v>43</v>
      </c>
      <c r="J14" s="12" t="s">
        <v>33</v>
      </c>
    </row>
    <row r="15" spans="1:10" ht="15" customHeight="1" x14ac:dyDescent="0.25">
      <c r="A15" s="10" t="s">
        <v>59</v>
      </c>
      <c r="B15" s="11" t="str">
        <f>RIGHT("a22057002", LEN("a22057002")-1)</f>
        <v>22057002</v>
      </c>
      <c r="C15" s="12" t="s">
        <v>60</v>
      </c>
      <c r="D15" s="13">
        <v>29115</v>
      </c>
      <c r="E15" s="12" t="s">
        <v>29</v>
      </c>
      <c r="F15" s="11" t="str">
        <f t="shared" si="0"/>
        <v/>
      </c>
      <c r="G15" s="12" t="s">
        <v>30</v>
      </c>
      <c r="H15" s="12" t="s">
        <v>61</v>
      </c>
      <c r="I15" s="12" t="s">
        <v>62</v>
      </c>
      <c r="J15" s="12" t="s">
        <v>63</v>
      </c>
    </row>
    <row r="16" spans="1:10" ht="15" customHeight="1" x14ac:dyDescent="0.25">
      <c r="A16" s="10" t="s">
        <v>64</v>
      </c>
      <c r="B16" s="11" t="str">
        <f>RIGHT("a22057004", LEN("a22057004")-1)</f>
        <v>22057004</v>
      </c>
      <c r="C16" s="12" t="s">
        <v>65</v>
      </c>
      <c r="D16" s="13">
        <v>31650</v>
      </c>
      <c r="E16" s="12" t="s">
        <v>36</v>
      </c>
      <c r="F16" s="11" t="str">
        <f t="shared" si="0"/>
        <v/>
      </c>
      <c r="G16" s="12" t="s">
        <v>30</v>
      </c>
      <c r="H16" s="12" t="s">
        <v>61</v>
      </c>
      <c r="I16" s="12" t="s">
        <v>62</v>
      </c>
      <c r="J16" s="12" t="s">
        <v>63</v>
      </c>
    </row>
    <row r="17" spans="1:10" ht="15" customHeight="1" x14ac:dyDescent="0.25">
      <c r="A17" s="10" t="s">
        <v>66</v>
      </c>
      <c r="B17" s="11" t="str">
        <f>RIGHT("a22057077", LEN("a22057077")-1)</f>
        <v>22057077</v>
      </c>
      <c r="C17" s="12" t="s">
        <v>67</v>
      </c>
      <c r="D17" s="13">
        <v>30451</v>
      </c>
      <c r="E17" s="12" t="s">
        <v>36</v>
      </c>
      <c r="F17" s="11" t="str">
        <f t="shared" si="0"/>
        <v/>
      </c>
      <c r="G17" s="12" t="s">
        <v>30</v>
      </c>
      <c r="H17" s="12" t="s">
        <v>61</v>
      </c>
      <c r="I17" s="12" t="s">
        <v>68</v>
      </c>
      <c r="J17" s="12" t="s">
        <v>63</v>
      </c>
    </row>
    <row r="18" spans="1:10" ht="15" customHeight="1" x14ac:dyDescent="0.25">
      <c r="A18" s="10" t="s">
        <v>69</v>
      </c>
      <c r="B18" s="11" t="str">
        <f>RIGHT("a22057050", LEN("a22057050")-1)</f>
        <v>22057050</v>
      </c>
      <c r="C18" s="12" t="s">
        <v>70</v>
      </c>
      <c r="D18" s="13">
        <v>36272</v>
      </c>
      <c r="E18" s="12" t="s">
        <v>36</v>
      </c>
      <c r="F18" s="11" t="str">
        <f t="shared" si="0"/>
        <v/>
      </c>
      <c r="G18" s="12" t="s">
        <v>30</v>
      </c>
      <c r="H18" s="12" t="s">
        <v>71</v>
      </c>
      <c r="I18" s="12" t="s">
        <v>72</v>
      </c>
      <c r="J18" s="12" t="s">
        <v>73</v>
      </c>
    </row>
    <row r="19" spans="1:10" ht="15" customHeight="1" x14ac:dyDescent="0.25">
      <c r="A19" s="10" t="s">
        <v>74</v>
      </c>
      <c r="B19" s="11" t="str">
        <f>RIGHT("a22057042", LEN("a22057042")-1)</f>
        <v>22057042</v>
      </c>
      <c r="C19" s="12" t="s">
        <v>75</v>
      </c>
      <c r="D19" s="13">
        <v>34551</v>
      </c>
      <c r="E19" s="12" t="s">
        <v>29</v>
      </c>
      <c r="F19" s="11" t="str">
        <f t="shared" si="0"/>
        <v/>
      </c>
      <c r="G19" s="12" t="s">
        <v>30</v>
      </c>
      <c r="H19" s="12" t="s">
        <v>71</v>
      </c>
      <c r="I19" s="12" t="s">
        <v>72</v>
      </c>
      <c r="J19" s="12" t="s">
        <v>73</v>
      </c>
    </row>
    <row r="20" spans="1:10" ht="15" customHeight="1" x14ac:dyDescent="0.25">
      <c r="A20" s="10" t="s">
        <v>76</v>
      </c>
      <c r="B20" s="11" t="str">
        <f>RIGHT("a22057043", LEN("a22057043")-1)</f>
        <v>22057043</v>
      </c>
      <c r="C20" s="12" t="s">
        <v>77</v>
      </c>
      <c r="D20" s="13">
        <v>34259</v>
      </c>
      <c r="E20" s="12" t="s">
        <v>29</v>
      </c>
      <c r="F20" s="11" t="str">
        <f t="shared" si="0"/>
        <v/>
      </c>
      <c r="G20" s="12" t="s">
        <v>30</v>
      </c>
      <c r="H20" s="12" t="s">
        <v>71</v>
      </c>
      <c r="I20" s="12" t="s">
        <v>72</v>
      </c>
      <c r="J20" s="12" t="s">
        <v>73</v>
      </c>
    </row>
    <row r="21" spans="1:10" ht="15" customHeight="1" x14ac:dyDescent="0.25">
      <c r="A21" s="10" t="s">
        <v>78</v>
      </c>
      <c r="B21" s="11" t="str">
        <f>RIGHT("a22057044", LEN("a22057044")-1)</f>
        <v>22057044</v>
      </c>
      <c r="C21" s="12" t="s">
        <v>79</v>
      </c>
      <c r="D21" s="13">
        <v>33898</v>
      </c>
      <c r="E21" s="12" t="s">
        <v>29</v>
      </c>
      <c r="F21" s="11" t="str">
        <f t="shared" si="0"/>
        <v/>
      </c>
      <c r="G21" s="12" t="s">
        <v>30</v>
      </c>
      <c r="H21" s="12" t="s">
        <v>71</v>
      </c>
      <c r="I21" s="12" t="s">
        <v>72</v>
      </c>
      <c r="J21" s="12" t="s">
        <v>73</v>
      </c>
    </row>
    <row r="22" spans="1:10" ht="15" customHeight="1" x14ac:dyDescent="0.25">
      <c r="A22" s="10" t="s">
        <v>80</v>
      </c>
      <c r="B22" s="11" t="str">
        <f>RIGHT("a22057048", LEN("a22057048")-1)</f>
        <v>22057048</v>
      </c>
      <c r="C22" s="12" t="s">
        <v>81</v>
      </c>
      <c r="D22" s="13">
        <v>31253</v>
      </c>
      <c r="E22" s="12" t="s">
        <v>36</v>
      </c>
      <c r="F22" s="11" t="str">
        <f t="shared" si="0"/>
        <v/>
      </c>
      <c r="G22" s="12" t="s">
        <v>30</v>
      </c>
      <c r="H22" s="12" t="s">
        <v>71</v>
      </c>
      <c r="I22" s="12" t="s">
        <v>72</v>
      </c>
      <c r="J22" s="12" t="s">
        <v>73</v>
      </c>
    </row>
    <row r="23" spans="1:10" ht="15" customHeight="1" x14ac:dyDescent="0.25">
      <c r="A23" s="10" t="s">
        <v>82</v>
      </c>
      <c r="B23" s="11" t="str">
        <f>RIGHT("a22057078", LEN("a22057078")-1)</f>
        <v>22057078</v>
      </c>
      <c r="C23" s="12" t="s">
        <v>83</v>
      </c>
      <c r="D23" s="13">
        <v>36549</v>
      </c>
      <c r="E23" s="12" t="s">
        <v>29</v>
      </c>
      <c r="F23" s="11" t="str">
        <f t="shared" si="0"/>
        <v/>
      </c>
      <c r="G23" s="12" t="s">
        <v>30</v>
      </c>
      <c r="H23" s="12" t="s">
        <v>71</v>
      </c>
      <c r="I23" s="12" t="s">
        <v>84</v>
      </c>
      <c r="J23" s="12" t="s">
        <v>73</v>
      </c>
    </row>
    <row r="24" spans="1:10" ht="15" customHeight="1" x14ac:dyDescent="0.25">
      <c r="A24" s="10" t="s">
        <v>85</v>
      </c>
      <c r="B24" s="11" t="str">
        <f>RIGHT("a22057080", LEN("a22057080")-1)</f>
        <v>22057080</v>
      </c>
      <c r="C24" s="12" t="s">
        <v>86</v>
      </c>
      <c r="D24" s="13">
        <v>36799</v>
      </c>
      <c r="E24" s="12" t="s">
        <v>36</v>
      </c>
      <c r="F24" s="11" t="str">
        <f t="shared" si="0"/>
        <v/>
      </c>
      <c r="G24" s="12" t="s">
        <v>30</v>
      </c>
      <c r="H24" s="12" t="s">
        <v>71</v>
      </c>
      <c r="I24" s="12" t="s">
        <v>84</v>
      </c>
      <c r="J24" s="12" t="s">
        <v>73</v>
      </c>
    </row>
    <row r="25" spans="1:10" ht="15" customHeight="1" x14ac:dyDescent="0.25">
      <c r="A25" s="10" t="s">
        <v>87</v>
      </c>
      <c r="B25" s="11" t="str">
        <f>RIGHT("a22057081", LEN("a22057081")-1)</f>
        <v>22057081</v>
      </c>
      <c r="C25" s="12" t="s">
        <v>88</v>
      </c>
      <c r="D25" s="13">
        <v>36577</v>
      </c>
      <c r="E25" s="12" t="s">
        <v>36</v>
      </c>
      <c r="F25" s="11" t="str">
        <f t="shared" si="0"/>
        <v/>
      </c>
      <c r="G25" s="12" t="s">
        <v>30</v>
      </c>
      <c r="H25" s="12" t="s">
        <v>71</v>
      </c>
      <c r="I25" s="12" t="s">
        <v>84</v>
      </c>
      <c r="J25" s="12" t="s">
        <v>73</v>
      </c>
    </row>
    <row r="26" spans="1:10" ht="15" customHeight="1" x14ac:dyDescent="0.25">
      <c r="A26" s="10" t="s">
        <v>89</v>
      </c>
      <c r="B26" s="11" t="str">
        <f>RIGHT("a22057082", LEN("a22057082")-1)</f>
        <v>22057082</v>
      </c>
      <c r="C26" s="12" t="s">
        <v>90</v>
      </c>
      <c r="D26" s="13">
        <v>36236</v>
      </c>
      <c r="E26" s="12" t="s">
        <v>36</v>
      </c>
      <c r="F26" s="11" t="str">
        <f t="shared" si="0"/>
        <v/>
      </c>
      <c r="G26" s="12" t="s">
        <v>30</v>
      </c>
      <c r="H26" s="12" t="s">
        <v>71</v>
      </c>
      <c r="I26" s="12" t="s">
        <v>84</v>
      </c>
      <c r="J26" s="12" t="s">
        <v>73</v>
      </c>
    </row>
    <row r="27" spans="1:10" ht="15" customHeight="1" x14ac:dyDescent="0.25">
      <c r="A27" s="10" t="s">
        <v>91</v>
      </c>
      <c r="B27" s="11" t="str">
        <f>RIGHT("a22057083", LEN("a22057083")-1)</f>
        <v>22057083</v>
      </c>
      <c r="C27" s="12" t="s">
        <v>92</v>
      </c>
      <c r="D27" s="13">
        <v>36632</v>
      </c>
      <c r="E27" s="12" t="s">
        <v>36</v>
      </c>
      <c r="F27" s="11" t="str">
        <f t="shared" si="0"/>
        <v/>
      </c>
      <c r="G27" s="12" t="s">
        <v>30</v>
      </c>
      <c r="H27" s="12" t="s">
        <v>71</v>
      </c>
      <c r="I27" s="12" t="s">
        <v>84</v>
      </c>
      <c r="J27" s="12" t="s">
        <v>73</v>
      </c>
    </row>
    <row r="28" spans="1:10" ht="15" customHeight="1" x14ac:dyDescent="0.25">
      <c r="A28" s="10" t="s">
        <v>93</v>
      </c>
      <c r="B28" s="11" t="str">
        <f>RIGHT("a22057084", LEN("a22057084")-1)</f>
        <v>22057084</v>
      </c>
      <c r="C28" s="12" t="s">
        <v>94</v>
      </c>
      <c r="D28" s="13">
        <v>36008</v>
      </c>
      <c r="E28" s="12" t="s">
        <v>36</v>
      </c>
      <c r="F28" s="11" t="str">
        <f t="shared" si="0"/>
        <v/>
      </c>
      <c r="G28" s="12" t="s">
        <v>30</v>
      </c>
      <c r="H28" s="12" t="s">
        <v>71</v>
      </c>
      <c r="I28" s="12" t="s">
        <v>84</v>
      </c>
      <c r="J28" s="12" t="s">
        <v>73</v>
      </c>
    </row>
    <row r="29" spans="1:10" ht="15" customHeight="1" x14ac:dyDescent="0.25">
      <c r="A29" s="10" t="s">
        <v>95</v>
      </c>
      <c r="B29" s="11" t="str">
        <f>RIGHT("a22057085", LEN("a22057085")-1)</f>
        <v>22057085</v>
      </c>
      <c r="C29" s="12" t="s">
        <v>96</v>
      </c>
      <c r="D29" s="13">
        <v>35782</v>
      </c>
      <c r="E29" s="12" t="s">
        <v>36</v>
      </c>
      <c r="F29" s="11" t="str">
        <f t="shared" si="0"/>
        <v/>
      </c>
      <c r="G29" s="12" t="s">
        <v>30</v>
      </c>
      <c r="H29" s="12" t="s">
        <v>71</v>
      </c>
      <c r="I29" s="12" t="s">
        <v>84</v>
      </c>
      <c r="J29" s="12" t="s">
        <v>73</v>
      </c>
    </row>
    <row r="30" spans="1:10" ht="15" customHeight="1" x14ac:dyDescent="0.25">
      <c r="A30" s="10" t="s">
        <v>97</v>
      </c>
      <c r="B30" s="11" t="str">
        <f>RIGHT("a22057087", LEN("a22057087")-1)</f>
        <v>22057087</v>
      </c>
      <c r="C30" s="12" t="s">
        <v>98</v>
      </c>
      <c r="D30" s="13">
        <v>35764</v>
      </c>
      <c r="E30" s="12" t="s">
        <v>36</v>
      </c>
      <c r="F30" s="11" t="str">
        <f t="shared" si="0"/>
        <v/>
      </c>
      <c r="G30" s="12" t="s">
        <v>30</v>
      </c>
      <c r="H30" s="12" t="s">
        <v>71</v>
      </c>
      <c r="I30" s="12" t="s">
        <v>84</v>
      </c>
      <c r="J30" s="12" t="s">
        <v>73</v>
      </c>
    </row>
    <row r="31" spans="1:10" ht="15" customHeight="1" x14ac:dyDescent="0.25">
      <c r="A31" s="10" t="s">
        <v>99</v>
      </c>
      <c r="B31" s="11" t="str">
        <f>RIGHT("a22057005", LEN("a22057005")-1)</f>
        <v>22057005</v>
      </c>
      <c r="C31" s="12" t="s">
        <v>100</v>
      </c>
      <c r="D31" s="13">
        <v>34621</v>
      </c>
      <c r="E31" s="12" t="s">
        <v>36</v>
      </c>
      <c r="F31" s="11" t="str">
        <f t="shared" si="0"/>
        <v/>
      </c>
      <c r="G31" s="12" t="s">
        <v>30</v>
      </c>
      <c r="H31" s="12" t="s">
        <v>101</v>
      </c>
      <c r="I31" s="12" t="s">
        <v>102</v>
      </c>
      <c r="J31" s="12" t="s">
        <v>103</v>
      </c>
    </row>
    <row r="32" spans="1:10" ht="15" customHeight="1" x14ac:dyDescent="0.25">
      <c r="A32" s="10" t="s">
        <v>104</v>
      </c>
      <c r="B32" s="11" t="str">
        <f>RIGHT("a22057006", LEN("a22057006")-1)</f>
        <v>22057006</v>
      </c>
      <c r="C32" s="12" t="s">
        <v>105</v>
      </c>
      <c r="D32" s="13">
        <v>33695</v>
      </c>
      <c r="E32" s="12" t="s">
        <v>36</v>
      </c>
      <c r="F32" s="11" t="str">
        <f t="shared" si="0"/>
        <v/>
      </c>
      <c r="G32" s="12" t="s">
        <v>30</v>
      </c>
      <c r="H32" s="12" t="s">
        <v>101</v>
      </c>
      <c r="I32" s="12" t="s">
        <v>102</v>
      </c>
      <c r="J32" s="12" t="s">
        <v>103</v>
      </c>
    </row>
    <row r="33" spans="1:10" ht="15" customHeight="1" x14ac:dyDescent="0.25">
      <c r="A33" s="10" t="s">
        <v>106</v>
      </c>
      <c r="B33" s="11" t="str">
        <f>RIGHT("a22057007", LEN("a22057007")-1)</f>
        <v>22057007</v>
      </c>
      <c r="C33" s="12" t="s">
        <v>107</v>
      </c>
      <c r="D33" s="13">
        <v>36365</v>
      </c>
      <c r="E33" s="12" t="s">
        <v>29</v>
      </c>
      <c r="F33" s="11" t="str">
        <f t="shared" si="0"/>
        <v/>
      </c>
      <c r="G33" s="12" t="s">
        <v>30</v>
      </c>
      <c r="H33" s="12" t="s">
        <v>101</v>
      </c>
      <c r="I33" s="12" t="s">
        <v>102</v>
      </c>
      <c r="J33" s="12" t="s">
        <v>103</v>
      </c>
    </row>
    <row r="34" spans="1:10" ht="15" customHeight="1" x14ac:dyDescent="0.25">
      <c r="A34" s="10" t="s">
        <v>108</v>
      </c>
      <c r="B34" s="11" t="str">
        <f>RIGHT("a22057008", LEN("a22057008")-1)</f>
        <v>22057008</v>
      </c>
      <c r="C34" s="12" t="s">
        <v>109</v>
      </c>
      <c r="D34" s="13">
        <v>35012</v>
      </c>
      <c r="E34" s="12" t="s">
        <v>36</v>
      </c>
      <c r="F34" s="11" t="str">
        <f t="shared" si="0"/>
        <v/>
      </c>
      <c r="G34" s="12" t="s">
        <v>30</v>
      </c>
      <c r="H34" s="12" t="s">
        <v>101</v>
      </c>
      <c r="I34" s="12" t="s">
        <v>102</v>
      </c>
      <c r="J34" s="12" t="s">
        <v>103</v>
      </c>
    </row>
    <row r="35" spans="1:10" ht="15" customHeight="1" x14ac:dyDescent="0.25">
      <c r="A35" s="10" t="s">
        <v>110</v>
      </c>
      <c r="B35" s="11" t="str">
        <f>RIGHT("a22057009", LEN("a22057009")-1)</f>
        <v>22057009</v>
      </c>
      <c r="C35" s="12" t="s">
        <v>111</v>
      </c>
      <c r="D35" s="13">
        <v>35781</v>
      </c>
      <c r="E35" s="12" t="s">
        <v>29</v>
      </c>
      <c r="F35" s="11" t="str">
        <f t="shared" si="0"/>
        <v/>
      </c>
      <c r="G35" s="12" t="s">
        <v>30</v>
      </c>
      <c r="H35" s="12" t="s">
        <v>101</v>
      </c>
      <c r="I35" s="12" t="s">
        <v>102</v>
      </c>
      <c r="J35" s="12" t="s">
        <v>103</v>
      </c>
    </row>
    <row r="36" spans="1:10" ht="15" customHeight="1" x14ac:dyDescent="0.25">
      <c r="A36" s="10" t="s">
        <v>112</v>
      </c>
      <c r="B36" s="11" t="str">
        <f>RIGHT("a22057010", LEN("a22057010")-1)</f>
        <v>22057010</v>
      </c>
      <c r="C36" s="12" t="s">
        <v>113</v>
      </c>
      <c r="D36" s="13">
        <v>34652</v>
      </c>
      <c r="E36" s="12" t="s">
        <v>29</v>
      </c>
      <c r="F36" s="11" t="str">
        <f t="shared" si="0"/>
        <v/>
      </c>
      <c r="G36" s="12" t="s">
        <v>30</v>
      </c>
      <c r="H36" s="12" t="s">
        <v>101</v>
      </c>
      <c r="I36" s="12" t="s">
        <v>102</v>
      </c>
      <c r="J36" s="12" t="s">
        <v>103</v>
      </c>
    </row>
    <row r="37" spans="1:10" ht="15" customHeight="1" x14ac:dyDescent="0.25">
      <c r="A37" s="10" t="s">
        <v>114</v>
      </c>
      <c r="B37" s="11" t="str">
        <f>RIGHT("a22057011", LEN("a22057011")-1)</f>
        <v>22057011</v>
      </c>
      <c r="C37" s="12" t="s">
        <v>115</v>
      </c>
      <c r="D37" s="13">
        <v>31020</v>
      </c>
      <c r="E37" s="12" t="s">
        <v>29</v>
      </c>
      <c r="F37" s="11" t="str">
        <f t="shared" si="0"/>
        <v/>
      </c>
      <c r="G37" s="12" t="s">
        <v>30</v>
      </c>
      <c r="H37" s="12" t="s">
        <v>101</v>
      </c>
      <c r="I37" s="12" t="s">
        <v>102</v>
      </c>
      <c r="J37" s="12" t="s">
        <v>103</v>
      </c>
    </row>
    <row r="38" spans="1:10" ht="15" customHeight="1" x14ac:dyDescent="0.25">
      <c r="A38" s="10" t="s">
        <v>116</v>
      </c>
      <c r="B38" s="11" t="str">
        <f>RIGHT("a22057012", LEN("a22057012")-1)</f>
        <v>22057012</v>
      </c>
      <c r="C38" s="12" t="s">
        <v>117</v>
      </c>
      <c r="D38" s="13">
        <v>31778</v>
      </c>
      <c r="E38" s="12" t="s">
        <v>36</v>
      </c>
      <c r="F38" s="11" t="str">
        <f t="shared" si="0"/>
        <v/>
      </c>
      <c r="G38" s="12" t="s">
        <v>30</v>
      </c>
      <c r="H38" s="12" t="s">
        <v>101</v>
      </c>
      <c r="I38" s="12" t="s">
        <v>102</v>
      </c>
      <c r="J38" s="12" t="s">
        <v>103</v>
      </c>
    </row>
    <row r="39" spans="1:10" ht="15" customHeight="1" x14ac:dyDescent="0.25">
      <c r="A39" s="10" t="s">
        <v>118</v>
      </c>
      <c r="B39" s="11" t="str">
        <f>RIGHT("a22057013", LEN("a22057013")-1)</f>
        <v>22057013</v>
      </c>
      <c r="C39" s="12" t="s">
        <v>13</v>
      </c>
      <c r="D39" s="13">
        <v>28360</v>
      </c>
      <c r="E39" s="12" t="s">
        <v>29</v>
      </c>
      <c r="F39" s="11" t="str">
        <f t="shared" si="0"/>
        <v/>
      </c>
      <c r="G39" s="12" t="s">
        <v>30</v>
      </c>
      <c r="H39" s="12" t="s">
        <v>101</v>
      </c>
      <c r="I39" s="12" t="s">
        <v>102</v>
      </c>
      <c r="J39" s="12" t="s">
        <v>103</v>
      </c>
    </row>
    <row r="40" spans="1:10" ht="15" customHeight="1" x14ac:dyDescent="0.25">
      <c r="A40" s="10" t="s">
        <v>119</v>
      </c>
      <c r="B40" s="11" t="str">
        <f>RIGHT("a22057014", LEN("a22057014")-1)</f>
        <v>22057014</v>
      </c>
      <c r="C40" s="12" t="s">
        <v>120</v>
      </c>
      <c r="D40" s="13">
        <v>35376</v>
      </c>
      <c r="E40" s="12" t="s">
        <v>29</v>
      </c>
      <c r="F40" s="11" t="str">
        <f t="shared" si="0"/>
        <v/>
      </c>
      <c r="G40" s="12" t="s">
        <v>30</v>
      </c>
      <c r="H40" s="12" t="s">
        <v>101</v>
      </c>
      <c r="I40" s="12" t="s">
        <v>102</v>
      </c>
      <c r="J40" s="12" t="s">
        <v>103</v>
      </c>
    </row>
    <row r="41" spans="1:10" ht="15" customHeight="1" x14ac:dyDescent="0.25">
      <c r="A41" s="10" t="s">
        <v>121</v>
      </c>
      <c r="B41" s="11" t="str">
        <f>RIGHT("a22057001", LEN("a22057001")-1)</f>
        <v>22057001</v>
      </c>
      <c r="C41" s="12" t="s">
        <v>122</v>
      </c>
      <c r="D41" s="13">
        <v>29903</v>
      </c>
      <c r="E41" s="12" t="s">
        <v>36</v>
      </c>
      <c r="F41" s="11" t="str">
        <f t="shared" si="0"/>
        <v/>
      </c>
      <c r="G41" s="12" t="s">
        <v>30</v>
      </c>
      <c r="H41" s="12" t="s">
        <v>101</v>
      </c>
      <c r="I41" s="12" t="s">
        <v>102</v>
      </c>
      <c r="J41" s="12" t="s">
        <v>103</v>
      </c>
    </row>
    <row r="42" spans="1:10" ht="15" customHeight="1" x14ac:dyDescent="0.25">
      <c r="A42" s="10" t="s">
        <v>123</v>
      </c>
      <c r="B42" s="11" t="str">
        <f>RIGHT("a22057015", LEN("a22057015")-1)</f>
        <v>22057015</v>
      </c>
      <c r="C42" s="12" t="s">
        <v>124</v>
      </c>
      <c r="D42" s="13">
        <v>28323</v>
      </c>
      <c r="E42" s="12" t="s">
        <v>29</v>
      </c>
      <c r="F42" s="11" t="str">
        <f t="shared" si="0"/>
        <v/>
      </c>
      <c r="G42" s="12" t="s">
        <v>30</v>
      </c>
      <c r="H42" s="12" t="s">
        <v>101</v>
      </c>
      <c r="I42" s="12" t="s">
        <v>102</v>
      </c>
      <c r="J42" s="12" t="s">
        <v>103</v>
      </c>
    </row>
    <row r="43" spans="1:10" ht="15" customHeight="1" x14ac:dyDescent="0.25">
      <c r="A43" s="10" t="s">
        <v>125</v>
      </c>
      <c r="B43" s="11" t="str">
        <f>RIGHT("a22057016", LEN("a22057016")-1)</f>
        <v>22057016</v>
      </c>
      <c r="C43" s="12" t="s">
        <v>126</v>
      </c>
      <c r="D43" s="13">
        <v>36098</v>
      </c>
      <c r="E43" s="12" t="s">
        <v>36</v>
      </c>
      <c r="F43" s="11" t="str">
        <f t="shared" si="0"/>
        <v/>
      </c>
      <c r="G43" s="12" t="s">
        <v>30</v>
      </c>
      <c r="H43" s="12" t="s">
        <v>101</v>
      </c>
      <c r="I43" s="12" t="s">
        <v>102</v>
      </c>
      <c r="J43" s="12" t="s">
        <v>103</v>
      </c>
    </row>
    <row r="44" spans="1:10" ht="15" customHeight="1" x14ac:dyDescent="0.25">
      <c r="A44" s="10" t="s">
        <v>127</v>
      </c>
      <c r="B44" s="11" t="str">
        <f>RIGHT("a22057017", LEN("a22057017")-1)</f>
        <v>22057017</v>
      </c>
      <c r="C44" s="12" t="s">
        <v>128</v>
      </c>
      <c r="D44" s="13">
        <v>30525</v>
      </c>
      <c r="E44" s="12" t="s">
        <v>29</v>
      </c>
      <c r="F44" s="11" t="str">
        <f t="shared" si="0"/>
        <v/>
      </c>
      <c r="G44" s="12" t="s">
        <v>30</v>
      </c>
      <c r="H44" s="12" t="s">
        <v>101</v>
      </c>
      <c r="I44" s="12" t="s">
        <v>102</v>
      </c>
      <c r="J44" s="12" t="s">
        <v>103</v>
      </c>
    </row>
    <row r="45" spans="1:10" ht="15" customHeight="1" x14ac:dyDescent="0.25">
      <c r="A45" s="10" t="s">
        <v>129</v>
      </c>
      <c r="B45" s="11" t="str">
        <f>RIGHT("a22057018", LEN("a22057018")-1)</f>
        <v>22057018</v>
      </c>
      <c r="C45" s="12" t="s">
        <v>130</v>
      </c>
      <c r="D45" s="13">
        <v>29769</v>
      </c>
      <c r="E45" s="12" t="s">
        <v>29</v>
      </c>
      <c r="F45" s="11" t="str">
        <f t="shared" si="0"/>
        <v/>
      </c>
      <c r="G45" s="12" t="s">
        <v>30</v>
      </c>
      <c r="H45" s="12" t="s">
        <v>101</v>
      </c>
      <c r="I45" s="12" t="s">
        <v>102</v>
      </c>
      <c r="J45" s="12" t="s">
        <v>103</v>
      </c>
    </row>
    <row r="46" spans="1:10" ht="15" customHeight="1" x14ac:dyDescent="0.25">
      <c r="A46" s="10" t="s">
        <v>131</v>
      </c>
      <c r="B46" s="11" t="str">
        <f>RIGHT("a22057019", LEN("a22057019")-1)</f>
        <v>22057019</v>
      </c>
      <c r="C46" s="12" t="s">
        <v>132</v>
      </c>
      <c r="D46" s="13">
        <v>29602</v>
      </c>
      <c r="E46" s="12" t="s">
        <v>29</v>
      </c>
      <c r="F46" s="11" t="str">
        <f t="shared" si="0"/>
        <v/>
      </c>
      <c r="G46" s="12" t="s">
        <v>30</v>
      </c>
      <c r="H46" s="12" t="s">
        <v>101</v>
      </c>
      <c r="I46" s="12" t="s">
        <v>102</v>
      </c>
      <c r="J46" s="12" t="s">
        <v>103</v>
      </c>
    </row>
    <row r="47" spans="1:10" ht="15" customHeight="1" x14ac:dyDescent="0.25">
      <c r="A47" s="10" t="s">
        <v>133</v>
      </c>
      <c r="B47" s="11" t="str">
        <f>RIGHT("a22057020", LEN("a22057020")-1)</f>
        <v>22057020</v>
      </c>
      <c r="C47" s="12" t="s">
        <v>134</v>
      </c>
      <c r="D47" s="13">
        <v>32281</v>
      </c>
      <c r="E47" s="12" t="s">
        <v>36</v>
      </c>
      <c r="F47" s="11" t="str">
        <f t="shared" si="0"/>
        <v/>
      </c>
      <c r="G47" s="12" t="s">
        <v>30</v>
      </c>
      <c r="H47" s="12" t="s">
        <v>101</v>
      </c>
      <c r="I47" s="12" t="s">
        <v>102</v>
      </c>
      <c r="J47" s="12" t="s">
        <v>103</v>
      </c>
    </row>
    <row r="48" spans="1:10" ht="15" customHeight="1" x14ac:dyDescent="0.25">
      <c r="A48" s="10" t="s">
        <v>135</v>
      </c>
      <c r="B48" s="11" t="str">
        <f>RIGHT("a22057022", LEN("a22057022")-1)</f>
        <v>22057022</v>
      </c>
      <c r="C48" s="12" t="s">
        <v>136</v>
      </c>
      <c r="D48" s="13">
        <v>31189</v>
      </c>
      <c r="E48" s="12" t="s">
        <v>29</v>
      </c>
      <c r="F48" s="11" t="str">
        <f t="shared" si="0"/>
        <v/>
      </c>
      <c r="G48" s="12" t="s">
        <v>30</v>
      </c>
      <c r="H48" s="12" t="s">
        <v>101</v>
      </c>
      <c r="I48" s="12" t="s">
        <v>102</v>
      </c>
      <c r="J48" s="12" t="s">
        <v>103</v>
      </c>
    </row>
    <row r="49" spans="1:10" ht="15" customHeight="1" x14ac:dyDescent="0.25">
      <c r="A49" s="10" t="s">
        <v>137</v>
      </c>
      <c r="B49" s="11" t="str">
        <f>RIGHT("a22057089", LEN("a22057089")-1)</f>
        <v>22057089</v>
      </c>
      <c r="C49" s="12" t="s">
        <v>138</v>
      </c>
      <c r="D49" s="13">
        <v>33722</v>
      </c>
      <c r="E49" s="12" t="s">
        <v>36</v>
      </c>
      <c r="F49" s="11" t="str">
        <f t="shared" si="0"/>
        <v/>
      </c>
      <c r="G49" s="12" t="s">
        <v>30</v>
      </c>
      <c r="H49" s="12" t="s">
        <v>101</v>
      </c>
      <c r="I49" s="12" t="s">
        <v>139</v>
      </c>
      <c r="J49" s="12" t="s">
        <v>103</v>
      </c>
    </row>
    <row r="50" spans="1:10" ht="15" customHeight="1" x14ac:dyDescent="0.25">
      <c r="A50" s="10" t="s">
        <v>140</v>
      </c>
      <c r="B50" s="11" t="str">
        <f>RIGHT("a22057091", LEN("a22057091")-1)</f>
        <v>22057091</v>
      </c>
      <c r="C50" s="12" t="s">
        <v>141</v>
      </c>
      <c r="D50" s="13">
        <v>36022</v>
      </c>
      <c r="E50" s="12" t="s">
        <v>36</v>
      </c>
      <c r="F50" s="11" t="str">
        <f t="shared" si="0"/>
        <v/>
      </c>
      <c r="G50" s="12" t="s">
        <v>30</v>
      </c>
      <c r="H50" s="12" t="s">
        <v>101</v>
      </c>
      <c r="I50" s="12" t="s">
        <v>139</v>
      </c>
      <c r="J50" s="12" t="s">
        <v>103</v>
      </c>
    </row>
    <row r="51" spans="1:10" ht="15" customHeight="1" x14ac:dyDescent="0.25">
      <c r="A51" s="10" t="s">
        <v>142</v>
      </c>
      <c r="B51" s="11" t="str">
        <f>RIGHT("a22057092", LEN("a22057092")-1)</f>
        <v>22057092</v>
      </c>
      <c r="C51" s="12" t="s">
        <v>143</v>
      </c>
      <c r="D51" s="13">
        <v>36695</v>
      </c>
      <c r="E51" s="12" t="s">
        <v>29</v>
      </c>
      <c r="F51" s="11" t="str">
        <f t="shared" si="0"/>
        <v/>
      </c>
      <c r="G51" s="12" t="s">
        <v>30</v>
      </c>
      <c r="H51" s="12" t="s">
        <v>101</v>
      </c>
      <c r="I51" s="12" t="s">
        <v>139</v>
      </c>
      <c r="J51" s="12" t="s">
        <v>103</v>
      </c>
    </row>
    <row r="52" spans="1:10" ht="15" customHeight="1" x14ac:dyDescent="0.25">
      <c r="A52" s="10" t="s">
        <v>144</v>
      </c>
      <c r="B52" s="11" t="str">
        <f>RIGHT("a22057093", LEN("a22057093")-1)</f>
        <v>22057093</v>
      </c>
      <c r="C52" s="12" t="s">
        <v>15</v>
      </c>
      <c r="D52" s="13">
        <v>32731</v>
      </c>
      <c r="E52" s="12" t="s">
        <v>29</v>
      </c>
      <c r="F52" s="11" t="str">
        <f t="shared" si="0"/>
        <v/>
      </c>
      <c r="G52" s="12" t="s">
        <v>30</v>
      </c>
      <c r="H52" s="12" t="s">
        <v>101</v>
      </c>
      <c r="I52" s="12" t="s">
        <v>139</v>
      </c>
      <c r="J52" s="12" t="s">
        <v>103</v>
      </c>
    </row>
    <row r="53" spans="1:10" ht="15" customHeight="1" x14ac:dyDescent="0.25">
      <c r="A53" s="10" t="s">
        <v>145</v>
      </c>
      <c r="B53" s="11" t="str">
        <f>RIGHT("a22057094", LEN("a22057094")-1)</f>
        <v>22057094</v>
      </c>
      <c r="C53" s="12" t="s">
        <v>146</v>
      </c>
      <c r="D53" s="13">
        <v>35521</v>
      </c>
      <c r="E53" s="12" t="s">
        <v>29</v>
      </c>
      <c r="F53" s="11" t="str">
        <f t="shared" si="0"/>
        <v/>
      </c>
      <c r="G53" s="12" t="s">
        <v>30</v>
      </c>
      <c r="H53" s="12" t="s">
        <v>101</v>
      </c>
      <c r="I53" s="12" t="s">
        <v>139</v>
      </c>
      <c r="J53" s="12" t="s">
        <v>103</v>
      </c>
    </row>
    <row r="54" spans="1:10" ht="15" customHeight="1" x14ac:dyDescent="0.25">
      <c r="A54" s="10" t="s">
        <v>147</v>
      </c>
      <c r="B54" s="11" t="str">
        <f>RIGHT("a22057095", LEN("a22057095")-1)</f>
        <v>22057095</v>
      </c>
      <c r="C54" s="12" t="s">
        <v>148</v>
      </c>
      <c r="D54" s="13">
        <v>34886</v>
      </c>
      <c r="E54" s="12" t="s">
        <v>36</v>
      </c>
      <c r="F54" s="11" t="str">
        <f t="shared" si="0"/>
        <v/>
      </c>
      <c r="G54" s="12" t="s">
        <v>30</v>
      </c>
      <c r="H54" s="12" t="s">
        <v>101</v>
      </c>
      <c r="I54" s="12" t="s">
        <v>139</v>
      </c>
      <c r="J54" s="12" t="s">
        <v>103</v>
      </c>
    </row>
    <row r="55" spans="1:10" ht="15" customHeight="1" x14ac:dyDescent="0.25">
      <c r="A55" s="10" t="s">
        <v>149</v>
      </c>
      <c r="B55" s="11" t="str">
        <f>RIGHT("a22057096", LEN("a22057096")-1)</f>
        <v>22057096</v>
      </c>
      <c r="C55" s="12" t="s">
        <v>150</v>
      </c>
      <c r="D55" s="13">
        <v>35136</v>
      </c>
      <c r="E55" s="12" t="s">
        <v>29</v>
      </c>
      <c r="F55" s="11" t="str">
        <f t="shared" si="0"/>
        <v/>
      </c>
      <c r="G55" s="12" t="s">
        <v>30</v>
      </c>
      <c r="H55" s="12" t="s">
        <v>101</v>
      </c>
      <c r="I55" s="12" t="s">
        <v>139</v>
      </c>
      <c r="J55" s="12" t="s">
        <v>103</v>
      </c>
    </row>
    <row r="56" spans="1:10" ht="15" customHeight="1" x14ac:dyDescent="0.25">
      <c r="A56" s="10" t="s">
        <v>151</v>
      </c>
      <c r="B56" s="11" t="str">
        <f>RIGHT("a22057097", LEN("a22057097")-1)</f>
        <v>22057097</v>
      </c>
      <c r="C56" s="12" t="s">
        <v>152</v>
      </c>
      <c r="D56" s="13">
        <v>36707</v>
      </c>
      <c r="E56" s="12" t="s">
        <v>29</v>
      </c>
      <c r="F56" s="11" t="str">
        <f t="shared" si="0"/>
        <v/>
      </c>
      <c r="G56" s="12" t="s">
        <v>30</v>
      </c>
      <c r="H56" s="12" t="s">
        <v>101</v>
      </c>
      <c r="I56" s="12" t="s">
        <v>139</v>
      </c>
      <c r="J56" s="12" t="s">
        <v>103</v>
      </c>
    </row>
    <row r="57" spans="1:10" ht="15" customHeight="1" x14ac:dyDescent="0.25">
      <c r="A57" s="10" t="s">
        <v>153</v>
      </c>
      <c r="B57" s="11" t="str">
        <f>RIGHT("a22057099", LEN("a22057099")-1)</f>
        <v>22057099</v>
      </c>
      <c r="C57" s="12" t="s">
        <v>154</v>
      </c>
      <c r="D57" s="13">
        <v>29509</v>
      </c>
      <c r="E57" s="12" t="s">
        <v>29</v>
      </c>
      <c r="F57" s="11" t="str">
        <f t="shared" si="0"/>
        <v/>
      </c>
      <c r="G57" s="12" t="s">
        <v>30</v>
      </c>
      <c r="H57" s="12" t="s">
        <v>101</v>
      </c>
      <c r="I57" s="12" t="s">
        <v>139</v>
      </c>
      <c r="J57" s="12" t="s">
        <v>103</v>
      </c>
    </row>
    <row r="58" spans="1:10" ht="15" customHeight="1" x14ac:dyDescent="0.25">
      <c r="A58" s="10" t="s">
        <v>155</v>
      </c>
      <c r="B58" s="11" t="str">
        <f>RIGHT("a22057100", LEN("a22057100")-1)</f>
        <v>22057100</v>
      </c>
      <c r="C58" s="12" t="s">
        <v>156</v>
      </c>
      <c r="D58" s="13">
        <v>34721</v>
      </c>
      <c r="E58" s="12" t="s">
        <v>36</v>
      </c>
      <c r="F58" s="11" t="str">
        <f t="shared" si="0"/>
        <v/>
      </c>
      <c r="G58" s="12" t="s">
        <v>30</v>
      </c>
      <c r="H58" s="12" t="s">
        <v>101</v>
      </c>
      <c r="I58" s="12" t="s">
        <v>139</v>
      </c>
      <c r="J58" s="12" t="s">
        <v>103</v>
      </c>
    </row>
    <row r="59" spans="1:10" ht="15" customHeight="1" x14ac:dyDescent="0.25">
      <c r="A59" s="10" t="s">
        <v>157</v>
      </c>
      <c r="B59" s="11" t="str">
        <f>RIGHT("a22057102", LEN("a22057102")-1)</f>
        <v>22057102</v>
      </c>
      <c r="C59" s="12" t="s">
        <v>158</v>
      </c>
      <c r="D59" s="13">
        <v>30632</v>
      </c>
      <c r="E59" s="12" t="s">
        <v>29</v>
      </c>
      <c r="F59" s="11" t="str">
        <f t="shared" si="0"/>
        <v/>
      </c>
      <c r="G59" s="12" t="s">
        <v>30</v>
      </c>
      <c r="H59" s="12" t="s">
        <v>101</v>
      </c>
      <c r="I59" s="12" t="s">
        <v>139</v>
      </c>
      <c r="J59" s="12" t="s">
        <v>103</v>
      </c>
    </row>
    <row r="60" spans="1:10" ht="15" customHeight="1" x14ac:dyDescent="0.25">
      <c r="A60" s="10" t="s">
        <v>159</v>
      </c>
      <c r="B60" s="11" t="str">
        <f>RIGHT("a22057104", LEN("a22057104")-1)</f>
        <v>22057104</v>
      </c>
      <c r="C60" s="12" t="s">
        <v>160</v>
      </c>
      <c r="D60" s="13">
        <v>30233</v>
      </c>
      <c r="E60" s="12" t="s">
        <v>36</v>
      </c>
      <c r="F60" s="11" t="str">
        <f t="shared" si="0"/>
        <v/>
      </c>
      <c r="G60" s="12" t="s">
        <v>30</v>
      </c>
      <c r="H60" s="12" t="s">
        <v>101</v>
      </c>
      <c r="I60" s="12" t="s">
        <v>139</v>
      </c>
      <c r="J60" s="12" t="s">
        <v>103</v>
      </c>
    </row>
    <row r="61" spans="1:10" ht="15" customHeight="1" x14ac:dyDescent="0.25">
      <c r="A61" s="10" t="s">
        <v>161</v>
      </c>
      <c r="B61" s="11" t="str">
        <f>RIGHT("a22057105", LEN("a22057105")-1)</f>
        <v>22057105</v>
      </c>
      <c r="C61" s="12" t="s">
        <v>19</v>
      </c>
      <c r="D61" s="13">
        <v>30882</v>
      </c>
      <c r="E61" s="12" t="s">
        <v>36</v>
      </c>
      <c r="F61" s="11" t="str">
        <f t="shared" si="0"/>
        <v/>
      </c>
      <c r="G61" s="12" t="s">
        <v>30</v>
      </c>
      <c r="H61" s="12" t="s">
        <v>101</v>
      </c>
      <c r="I61" s="12" t="s">
        <v>139</v>
      </c>
      <c r="J61" s="12" t="s">
        <v>103</v>
      </c>
    </row>
    <row r="62" spans="1:10" ht="15" customHeight="1" x14ac:dyDescent="0.25">
      <c r="A62" s="10" t="s">
        <v>162</v>
      </c>
      <c r="B62" s="11" t="str">
        <f>RIGHT("a22057106", LEN("a22057106")-1)</f>
        <v>22057106</v>
      </c>
      <c r="C62" s="12" t="s">
        <v>163</v>
      </c>
      <c r="D62" s="13">
        <v>35620</v>
      </c>
      <c r="E62" s="12" t="s">
        <v>29</v>
      </c>
      <c r="F62" s="11" t="str">
        <f t="shared" si="0"/>
        <v/>
      </c>
      <c r="G62" s="12" t="s">
        <v>30</v>
      </c>
      <c r="H62" s="12" t="s">
        <v>101</v>
      </c>
      <c r="I62" s="12" t="s">
        <v>139</v>
      </c>
      <c r="J62" s="12" t="s">
        <v>103</v>
      </c>
    </row>
    <row r="63" spans="1:10" ht="15" customHeight="1" x14ac:dyDescent="0.25">
      <c r="A63" s="10" t="s">
        <v>164</v>
      </c>
      <c r="B63" s="11" t="str">
        <f>RIGHT("a22057107", LEN("a22057107")-1)</f>
        <v>22057107</v>
      </c>
      <c r="C63" s="12" t="s">
        <v>165</v>
      </c>
      <c r="D63" s="13">
        <v>32457</v>
      </c>
      <c r="E63" s="12" t="s">
        <v>36</v>
      </c>
      <c r="F63" s="11" t="str">
        <f t="shared" si="0"/>
        <v/>
      </c>
      <c r="G63" s="12" t="s">
        <v>30</v>
      </c>
      <c r="H63" s="12" t="s">
        <v>101</v>
      </c>
      <c r="I63" s="12" t="s">
        <v>139</v>
      </c>
      <c r="J63" s="12" t="s">
        <v>103</v>
      </c>
    </row>
    <row r="64" spans="1:10" ht="15" customHeight="1" x14ac:dyDescent="0.25">
      <c r="A64" s="10" t="s">
        <v>166</v>
      </c>
      <c r="B64" s="11" t="str">
        <f>RIGHT("a22057108", LEN("a22057108")-1)</f>
        <v>22057108</v>
      </c>
      <c r="C64" s="12" t="s">
        <v>167</v>
      </c>
      <c r="D64" s="13">
        <v>36055</v>
      </c>
      <c r="E64" s="12" t="s">
        <v>36</v>
      </c>
      <c r="F64" s="11" t="str">
        <f t="shared" si="0"/>
        <v/>
      </c>
      <c r="G64" s="12" t="s">
        <v>30</v>
      </c>
      <c r="H64" s="12" t="s">
        <v>101</v>
      </c>
      <c r="I64" s="12" t="s">
        <v>139</v>
      </c>
      <c r="J64" s="12" t="s">
        <v>103</v>
      </c>
    </row>
    <row r="65" spans="1:10" ht="15" customHeight="1" x14ac:dyDescent="0.25">
      <c r="A65" s="10" t="s">
        <v>168</v>
      </c>
      <c r="B65" s="11" t="str">
        <f>RIGHT("a22057111", LEN("a22057111")-1)</f>
        <v>22057111</v>
      </c>
      <c r="C65" s="12" t="s">
        <v>169</v>
      </c>
      <c r="D65" s="13">
        <v>30484</v>
      </c>
      <c r="E65" s="12" t="s">
        <v>36</v>
      </c>
      <c r="F65" s="11" t="str">
        <f t="shared" si="0"/>
        <v/>
      </c>
      <c r="G65" s="12" t="s">
        <v>30</v>
      </c>
      <c r="H65" s="12" t="s">
        <v>101</v>
      </c>
      <c r="I65" s="12" t="s">
        <v>139</v>
      </c>
      <c r="J65" s="12" t="s">
        <v>103</v>
      </c>
    </row>
    <row r="66" spans="1:10" ht="15" customHeight="1" x14ac:dyDescent="0.25">
      <c r="A66" s="10" t="s">
        <v>170</v>
      </c>
      <c r="B66" s="11" t="str">
        <f>RIGHT("a22057112", LEN("a22057112")-1)</f>
        <v>22057112</v>
      </c>
      <c r="C66" s="12" t="s">
        <v>171</v>
      </c>
      <c r="D66" s="13">
        <v>35692</v>
      </c>
      <c r="E66" s="12" t="s">
        <v>36</v>
      </c>
      <c r="F66" s="11" t="str">
        <f t="shared" ref="F66:F129" si="1">RIGHT("a", LEN("a")-1)</f>
        <v/>
      </c>
      <c r="G66" s="12" t="s">
        <v>30</v>
      </c>
      <c r="H66" s="12" t="s">
        <v>101</v>
      </c>
      <c r="I66" s="12" t="s">
        <v>139</v>
      </c>
      <c r="J66" s="12" t="s">
        <v>103</v>
      </c>
    </row>
    <row r="67" spans="1:10" ht="15" customHeight="1" x14ac:dyDescent="0.25">
      <c r="A67" s="10" t="s">
        <v>172</v>
      </c>
      <c r="B67" s="11" t="str">
        <f>RIGHT("a22057113", LEN("a22057113")-1)</f>
        <v>22057113</v>
      </c>
      <c r="C67" s="12" t="s">
        <v>173</v>
      </c>
      <c r="D67" s="13">
        <v>34199</v>
      </c>
      <c r="E67" s="12" t="s">
        <v>29</v>
      </c>
      <c r="F67" s="11" t="str">
        <f t="shared" si="1"/>
        <v/>
      </c>
      <c r="G67" s="12" t="s">
        <v>30</v>
      </c>
      <c r="H67" s="12" t="s">
        <v>101</v>
      </c>
      <c r="I67" s="12" t="s">
        <v>139</v>
      </c>
      <c r="J67" s="12" t="s">
        <v>103</v>
      </c>
    </row>
    <row r="68" spans="1:10" ht="15" customHeight="1" x14ac:dyDescent="0.25">
      <c r="A68" s="10" t="s">
        <v>174</v>
      </c>
      <c r="B68" s="11" t="str">
        <f>RIGHT("a22057114", LEN("a22057114")-1)</f>
        <v>22057114</v>
      </c>
      <c r="C68" s="12" t="s">
        <v>175</v>
      </c>
      <c r="D68" s="13">
        <v>29856</v>
      </c>
      <c r="E68" s="12" t="s">
        <v>29</v>
      </c>
      <c r="F68" s="11" t="str">
        <f t="shared" si="1"/>
        <v/>
      </c>
      <c r="G68" s="12" t="s">
        <v>30</v>
      </c>
      <c r="H68" s="12" t="s">
        <v>101</v>
      </c>
      <c r="I68" s="12" t="s">
        <v>139</v>
      </c>
      <c r="J68" s="12" t="s">
        <v>103</v>
      </c>
    </row>
    <row r="69" spans="1:10" ht="15" customHeight="1" x14ac:dyDescent="0.25">
      <c r="A69" s="10" t="s">
        <v>176</v>
      </c>
      <c r="B69" s="11" t="str">
        <f>RIGHT("a22057023", LEN("a22057023")-1)</f>
        <v>22057023</v>
      </c>
      <c r="C69" s="12" t="s">
        <v>177</v>
      </c>
      <c r="D69" s="13">
        <v>34245</v>
      </c>
      <c r="E69" s="12" t="s">
        <v>29</v>
      </c>
      <c r="F69" s="11" t="str">
        <f t="shared" si="1"/>
        <v/>
      </c>
      <c r="G69" s="12" t="s">
        <v>30</v>
      </c>
      <c r="H69" s="12" t="s">
        <v>178</v>
      </c>
      <c r="I69" s="12" t="s">
        <v>179</v>
      </c>
      <c r="J69" s="12" t="s">
        <v>180</v>
      </c>
    </row>
    <row r="70" spans="1:10" ht="15" customHeight="1" x14ac:dyDescent="0.25">
      <c r="A70" s="10" t="s">
        <v>181</v>
      </c>
      <c r="B70" s="11" t="str">
        <f>RIGHT("a22057024", LEN("a22057024")-1)</f>
        <v>22057024</v>
      </c>
      <c r="C70" s="12" t="s">
        <v>182</v>
      </c>
      <c r="D70" s="13">
        <v>35116</v>
      </c>
      <c r="E70" s="12" t="s">
        <v>36</v>
      </c>
      <c r="F70" s="11" t="str">
        <f t="shared" si="1"/>
        <v/>
      </c>
      <c r="G70" s="12" t="s">
        <v>30</v>
      </c>
      <c r="H70" s="12" t="s">
        <v>178</v>
      </c>
      <c r="I70" s="12" t="s">
        <v>179</v>
      </c>
      <c r="J70" s="12" t="s">
        <v>180</v>
      </c>
    </row>
    <row r="71" spans="1:10" ht="15" customHeight="1" x14ac:dyDescent="0.25">
      <c r="A71" s="10" t="s">
        <v>183</v>
      </c>
      <c r="B71" s="11" t="str">
        <f>RIGHT("a22057026", LEN("a22057026")-1)</f>
        <v>22057026</v>
      </c>
      <c r="C71" s="12" t="s">
        <v>184</v>
      </c>
      <c r="D71" s="13">
        <v>33617</v>
      </c>
      <c r="E71" s="12" t="s">
        <v>29</v>
      </c>
      <c r="F71" s="11" t="str">
        <f t="shared" si="1"/>
        <v/>
      </c>
      <c r="G71" s="12" t="s">
        <v>30</v>
      </c>
      <c r="H71" s="12" t="s">
        <v>178</v>
      </c>
      <c r="I71" s="12" t="s">
        <v>179</v>
      </c>
      <c r="J71" s="12" t="s">
        <v>180</v>
      </c>
    </row>
    <row r="72" spans="1:10" ht="15" customHeight="1" x14ac:dyDescent="0.25">
      <c r="A72" s="10" t="s">
        <v>185</v>
      </c>
      <c r="B72" s="11" t="str">
        <f>RIGHT("a22057040", LEN("a22057040")-1)</f>
        <v>22057040</v>
      </c>
      <c r="C72" s="12" t="s">
        <v>186</v>
      </c>
      <c r="D72" s="13">
        <v>36268</v>
      </c>
      <c r="E72" s="12" t="s">
        <v>29</v>
      </c>
      <c r="F72" s="11" t="str">
        <f t="shared" si="1"/>
        <v/>
      </c>
      <c r="G72" s="12" t="s">
        <v>30</v>
      </c>
      <c r="H72" s="12" t="s">
        <v>178</v>
      </c>
      <c r="I72" s="12" t="s">
        <v>179</v>
      </c>
      <c r="J72" s="12" t="s">
        <v>180</v>
      </c>
    </row>
    <row r="73" spans="1:10" ht="15" customHeight="1" x14ac:dyDescent="0.25">
      <c r="A73" s="10" t="s">
        <v>187</v>
      </c>
      <c r="B73" s="11" t="str">
        <f>RIGHT("a22057027", LEN("a22057027")-1)</f>
        <v>22057027</v>
      </c>
      <c r="C73" s="12" t="s">
        <v>188</v>
      </c>
      <c r="D73" s="13">
        <v>33224</v>
      </c>
      <c r="E73" s="12" t="s">
        <v>29</v>
      </c>
      <c r="F73" s="11" t="str">
        <f t="shared" si="1"/>
        <v/>
      </c>
      <c r="G73" s="12" t="s">
        <v>30</v>
      </c>
      <c r="H73" s="12" t="s">
        <v>178</v>
      </c>
      <c r="I73" s="12" t="s">
        <v>179</v>
      </c>
      <c r="J73" s="12" t="s">
        <v>180</v>
      </c>
    </row>
    <row r="74" spans="1:10" ht="15" customHeight="1" x14ac:dyDescent="0.25">
      <c r="A74" s="10" t="s">
        <v>189</v>
      </c>
      <c r="B74" s="11" t="str">
        <f>RIGHT("a22057028", LEN("a22057028")-1)</f>
        <v>22057028</v>
      </c>
      <c r="C74" s="12" t="s">
        <v>190</v>
      </c>
      <c r="D74" s="13">
        <v>36132</v>
      </c>
      <c r="E74" s="12" t="s">
        <v>29</v>
      </c>
      <c r="F74" s="11" t="str">
        <f t="shared" si="1"/>
        <v/>
      </c>
      <c r="G74" s="12" t="s">
        <v>30</v>
      </c>
      <c r="H74" s="12" t="s">
        <v>178</v>
      </c>
      <c r="I74" s="12" t="s">
        <v>179</v>
      </c>
      <c r="J74" s="12" t="s">
        <v>180</v>
      </c>
    </row>
    <row r="75" spans="1:10" ht="15" customHeight="1" x14ac:dyDescent="0.25">
      <c r="A75" s="10" t="s">
        <v>191</v>
      </c>
      <c r="B75" s="11" t="str">
        <f>RIGHT("a22057029", LEN("a22057029")-1)</f>
        <v>22057029</v>
      </c>
      <c r="C75" s="12" t="s">
        <v>192</v>
      </c>
      <c r="D75" s="13">
        <v>34056</v>
      </c>
      <c r="E75" s="12" t="s">
        <v>29</v>
      </c>
      <c r="F75" s="11" t="str">
        <f t="shared" si="1"/>
        <v/>
      </c>
      <c r="G75" s="12" t="s">
        <v>30</v>
      </c>
      <c r="H75" s="12" t="s">
        <v>178</v>
      </c>
      <c r="I75" s="12" t="s">
        <v>179</v>
      </c>
      <c r="J75" s="12" t="s">
        <v>180</v>
      </c>
    </row>
    <row r="76" spans="1:10" ht="15" customHeight="1" x14ac:dyDescent="0.25">
      <c r="A76" s="10" t="s">
        <v>193</v>
      </c>
      <c r="B76" s="11" t="str">
        <f>RIGHT("a22057030", LEN("a22057030")-1)</f>
        <v>22057030</v>
      </c>
      <c r="C76" s="12" t="s">
        <v>194</v>
      </c>
      <c r="D76" s="13">
        <v>33933</v>
      </c>
      <c r="E76" s="12" t="s">
        <v>36</v>
      </c>
      <c r="F76" s="11" t="str">
        <f t="shared" si="1"/>
        <v/>
      </c>
      <c r="G76" s="12" t="s">
        <v>30</v>
      </c>
      <c r="H76" s="12" t="s">
        <v>178</v>
      </c>
      <c r="I76" s="12" t="s">
        <v>179</v>
      </c>
      <c r="J76" s="12" t="s">
        <v>180</v>
      </c>
    </row>
    <row r="77" spans="1:10" ht="15" customHeight="1" x14ac:dyDescent="0.25">
      <c r="A77" s="10" t="s">
        <v>195</v>
      </c>
      <c r="B77" s="11" t="str">
        <f>RIGHT("a22057031", LEN("a22057031")-1)</f>
        <v>22057031</v>
      </c>
      <c r="C77" s="12" t="s">
        <v>196</v>
      </c>
      <c r="D77" s="13">
        <v>35697</v>
      </c>
      <c r="E77" s="12" t="s">
        <v>36</v>
      </c>
      <c r="F77" s="11" t="str">
        <f t="shared" si="1"/>
        <v/>
      </c>
      <c r="G77" s="12" t="s">
        <v>30</v>
      </c>
      <c r="H77" s="12" t="s">
        <v>178</v>
      </c>
      <c r="I77" s="12" t="s">
        <v>179</v>
      </c>
      <c r="J77" s="12" t="s">
        <v>180</v>
      </c>
    </row>
    <row r="78" spans="1:10" ht="15" customHeight="1" x14ac:dyDescent="0.25">
      <c r="A78" s="10" t="s">
        <v>197</v>
      </c>
      <c r="B78" s="11" t="str">
        <f>RIGHT("a22057032", LEN("a22057032")-1)</f>
        <v>22057032</v>
      </c>
      <c r="C78" s="12" t="s">
        <v>198</v>
      </c>
      <c r="D78" s="13">
        <v>34102</v>
      </c>
      <c r="E78" s="12" t="s">
        <v>36</v>
      </c>
      <c r="F78" s="11" t="str">
        <f t="shared" si="1"/>
        <v/>
      </c>
      <c r="G78" s="12" t="s">
        <v>30</v>
      </c>
      <c r="H78" s="12" t="s">
        <v>178</v>
      </c>
      <c r="I78" s="12" t="s">
        <v>179</v>
      </c>
      <c r="J78" s="12" t="s">
        <v>180</v>
      </c>
    </row>
    <row r="79" spans="1:10" ht="15" customHeight="1" x14ac:dyDescent="0.25">
      <c r="A79" s="10" t="s">
        <v>199</v>
      </c>
      <c r="B79" s="11" t="str">
        <f>RIGHT("a22057034", LEN("a22057034")-1)</f>
        <v>22057034</v>
      </c>
      <c r="C79" s="12" t="s">
        <v>200</v>
      </c>
      <c r="D79" s="13">
        <v>36322</v>
      </c>
      <c r="E79" s="12" t="s">
        <v>29</v>
      </c>
      <c r="F79" s="11" t="str">
        <f t="shared" si="1"/>
        <v/>
      </c>
      <c r="G79" s="12" t="s">
        <v>30</v>
      </c>
      <c r="H79" s="12" t="s">
        <v>178</v>
      </c>
      <c r="I79" s="12" t="s">
        <v>179</v>
      </c>
      <c r="J79" s="12" t="s">
        <v>180</v>
      </c>
    </row>
    <row r="80" spans="1:10" ht="15" customHeight="1" x14ac:dyDescent="0.25">
      <c r="A80" s="10" t="s">
        <v>201</v>
      </c>
      <c r="B80" s="11" t="str">
        <f>RIGHT("a22057035", LEN("a22057035")-1)</f>
        <v>22057035</v>
      </c>
      <c r="C80" s="12" t="s">
        <v>202</v>
      </c>
      <c r="D80" s="13">
        <v>35227</v>
      </c>
      <c r="E80" s="12" t="s">
        <v>36</v>
      </c>
      <c r="F80" s="11" t="str">
        <f t="shared" si="1"/>
        <v/>
      </c>
      <c r="G80" s="12" t="s">
        <v>30</v>
      </c>
      <c r="H80" s="12" t="s">
        <v>178</v>
      </c>
      <c r="I80" s="12" t="s">
        <v>179</v>
      </c>
      <c r="J80" s="12" t="s">
        <v>180</v>
      </c>
    </row>
    <row r="81" spans="1:10" ht="15" customHeight="1" x14ac:dyDescent="0.25">
      <c r="A81" s="10" t="s">
        <v>203</v>
      </c>
      <c r="B81" s="11" t="str">
        <f>RIGHT("a22057036", LEN("a22057036")-1)</f>
        <v>22057036</v>
      </c>
      <c r="C81" s="12" t="s">
        <v>204</v>
      </c>
      <c r="D81" s="13">
        <v>36408</v>
      </c>
      <c r="E81" s="12" t="s">
        <v>29</v>
      </c>
      <c r="F81" s="11" t="str">
        <f t="shared" si="1"/>
        <v/>
      </c>
      <c r="G81" s="12" t="s">
        <v>30</v>
      </c>
      <c r="H81" s="12" t="s">
        <v>178</v>
      </c>
      <c r="I81" s="12" t="s">
        <v>179</v>
      </c>
      <c r="J81" s="12" t="s">
        <v>180</v>
      </c>
    </row>
    <row r="82" spans="1:10" ht="15" customHeight="1" x14ac:dyDescent="0.25">
      <c r="A82" s="10" t="s">
        <v>205</v>
      </c>
      <c r="B82" s="11" t="str">
        <f>RIGHT("a22057037", LEN("a22057037")-1)</f>
        <v>22057037</v>
      </c>
      <c r="C82" s="12" t="s">
        <v>206</v>
      </c>
      <c r="D82" s="13">
        <v>34382</v>
      </c>
      <c r="E82" s="12" t="s">
        <v>36</v>
      </c>
      <c r="F82" s="11" t="str">
        <f t="shared" si="1"/>
        <v/>
      </c>
      <c r="G82" s="12" t="s">
        <v>30</v>
      </c>
      <c r="H82" s="12" t="s">
        <v>178</v>
      </c>
      <c r="I82" s="12" t="s">
        <v>179</v>
      </c>
      <c r="J82" s="12" t="s">
        <v>180</v>
      </c>
    </row>
    <row r="83" spans="1:10" ht="15" customHeight="1" x14ac:dyDescent="0.25">
      <c r="A83" s="10" t="s">
        <v>207</v>
      </c>
      <c r="B83" s="11" t="str">
        <f>RIGHT("a22057038", LEN("a22057038")-1)</f>
        <v>22057038</v>
      </c>
      <c r="C83" s="12" t="s">
        <v>208</v>
      </c>
      <c r="D83" s="13">
        <v>31798</v>
      </c>
      <c r="E83" s="12" t="s">
        <v>29</v>
      </c>
      <c r="F83" s="11" t="str">
        <f t="shared" si="1"/>
        <v/>
      </c>
      <c r="G83" s="12" t="s">
        <v>30</v>
      </c>
      <c r="H83" s="12" t="s">
        <v>178</v>
      </c>
      <c r="I83" s="12" t="s">
        <v>179</v>
      </c>
      <c r="J83" s="12" t="s">
        <v>180</v>
      </c>
    </row>
    <row r="84" spans="1:10" ht="15" customHeight="1" x14ac:dyDescent="0.25">
      <c r="A84" s="10" t="s">
        <v>209</v>
      </c>
      <c r="B84" s="11" t="str">
        <f>RIGHT("a22057039", LEN("a22057039")-1)</f>
        <v>22057039</v>
      </c>
      <c r="C84" s="12" t="s">
        <v>210</v>
      </c>
      <c r="D84" s="13">
        <v>31022</v>
      </c>
      <c r="E84" s="12" t="s">
        <v>36</v>
      </c>
      <c r="F84" s="11" t="str">
        <f t="shared" si="1"/>
        <v/>
      </c>
      <c r="G84" s="12" t="s">
        <v>30</v>
      </c>
      <c r="H84" s="12" t="s">
        <v>178</v>
      </c>
      <c r="I84" s="12" t="s">
        <v>179</v>
      </c>
      <c r="J84" s="12" t="s">
        <v>180</v>
      </c>
    </row>
    <row r="85" spans="1:10" ht="15" customHeight="1" x14ac:dyDescent="0.25">
      <c r="A85" s="10" t="s">
        <v>211</v>
      </c>
      <c r="B85" s="11" t="str">
        <f>RIGHT("a22057116", LEN("a22057116")-1)</f>
        <v>22057116</v>
      </c>
      <c r="C85" s="12" t="s">
        <v>212</v>
      </c>
      <c r="D85" s="13">
        <v>36096</v>
      </c>
      <c r="E85" s="12" t="s">
        <v>29</v>
      </c>
      <c r="F85" s="11" t="str">
        <f t="shared" si="1"/>
        <v/>
      </c>
      <c r="G85" s="12" t="s">
        <v>30</v>
      </c>
      <c r="H85" s="12" t="s">
        <v>178</v>
      </c>
      <c r="I85" s="12" t="s">
        <v>213</v>
      </c>
      <c r="J85" s="12" t="s">
        <v>180</v>
      </c>
    </row>
    <row r="86" spans="1:10" ht="15" customHeight="1" x14ac:dyDescent="0.25">
      <c r="A86" s="10" t="s">
        <v>214</v>
      </c>
      <c r="B86" s="11" t="str">
        <f>RIGHT("a22057117", LEN("a22057117")-1)</f>
        <v>22057117</v>
      </c>
      <c r="C86" s="12" t="s">
        <v>5</v>
      </c>
      <c r="D86" s="13">
        <v>36097</v>
      </c>
      <c r="E86" s="12" t="s">
        <v>36</v>
      </c>
      <c r="F86" s="11" t="str">
        <f t="shared" si="1"/>
        <v/>
      </c>
      <c r="G86" s="12" t="s">
        <v>30</v>
      </c>
      <c r="H86" s="12" t="s">
        <v>178</v>
      </c>
      <c r="I86" s="12" t="s">
        <v>213</v>
      </c>
      <c r="J86" s="12" t="s">
        <v>180</v>
      </c>
    </row>
    <row r="87" spans="1:10" ht="15" customHeight="1" x14ac:dyDescent="0.25">
      <c r="A87" s="10" t="s">
        <v>215</v>
      </c>
      <c r="B87" s="11" t="str">
        <f>RIGHT("a22057118", LEN("a22057118")-1)</f>
        <v>22057118</v>
      </c>
      <c r="C87" s="12" t="s">
        <v>216</v>
      </c>
      <c r="D87" s="13">
        <v>33131</v>
      </c>
      <c r="E87" s="12" t="s">
        <v>29</v>
      </c>
      <c r="F87" s="11" t="str">
        <f t="shared" si="1"/>
        <v/>
      </c>
      <c r="G87" s="12" t="s">
        <v>30</v>
      </c>
      <c r="H87" s="12" t="s">
        <v>178</v>
      </c>
      <c r="I87" s="12" t="s">
        <v>213</v>
      </c>
      <c r="J87" s="12" t="s">
        <v>180</v>
      </c>
    </row>
    <row r="88" spans="1:10" ht="15" customHeight="1" x14ac:dyDescent="0.25">
      <c r="A88" s="10" t="s">
        <v>217</v>
      </c>
      <c r="B88" s="11" t="str">
        <f>RIGHT("a22057150", LEN("a22057150")-1)</f>
        <v>22057150</v>
      </c>
      <c r="C88" s="12" t="s">
        <v>218</v>
      </c>
      <c r="D88" s="13">
        <v>36547</v>
      </c>
      <c r="E88" s="12" t="s">
        <v>29</v>
      </c>
      <c r="F88" s="11" t="str">
        <f t="shared" si="1"/>
        <v/>
      </c>
      <c r="G88" s="12" t="s">
        <v>30</v>
      </c>
      <c r="H88" s="12" t="s">
        <v>178</v>
      </c>
      <c r="I88" s="12" t="s">
        <v>213</v>
      </c>
      <c r="J88" s="12" t="s">
        <v>180</v>
      </c>
    </row>
    <row r="89" spans="1:10" ht="15" customHeight="1" x14ac:dyDescent="0.25">
      <c r="A89" s="10" t="s">
        <v>219</v>
      </c>
      <c r="B89" s="11" t="str">
        <f>RIGHT("a22057119", LEN("a22057119")-1)</f>
        <v>22057119</v>
      </c>
      <c r="C89" s="12" t="s">
        <v>220</v>
      </c>
      <c r="D89" s="13">
        <v>31360</v>
      </c>
      <c r="E89" s="12" t="s">
        <v>36</v>
      </c>
      <c r="F89" s="11" t="str">
        <f t="shared" si="1"/>
        <v/>
      </c>
      <c r="G89" s="12" t="s">
        <v>30</v>
      </c>
      <c r="H89" s="12" t="s">
        <v>178</v>
      </c>
      <c r="I89" s="12" t="s">
        <v>213</v>
      </c>
      <c r="J89" s="12" t="s">
        <v>180</v>
      </c>
    </row>
    <row r="90" spans="1:10" ht="15" customHeight="1" x14ac:dyDescent="0.25">
      <c r="A90" s="10" t="s">
        <v>221</v>
      </c>
      <c r="B90" s="11" t="str">
        <f>RIGHT("a22057120", LEN("a22057120")-1)</f>
        <v>22057120</v>
      </c>
      <c r="C90" s="12" t="s">
        <v>222</v>
      </c>
      <c r="D90" s="13">
        <v>31998</v>
      </c>
      <c r="E90" s="12" t="s">
        <v>29</v>
      </c>
      <c r="F90" s="11" t="str">
        <f t="shared" si="1"/>
        <v/>
      </c>
      <c r="G90" s="12" t="s">
        <v>30</v>
      </c>
      <c r="H90" s="12" t="s">
        <v>178</v>
      </c>
      <c r="I90" s="12" t="s">
        <v>213</v>
      </c>
      <c r="J90" s="12" t="s">
        <v>180</v>
      </c>
    </row>
    <row r="91" spans="1:10" ht="15" customHeight="1" x14ac:dyDescent="0.25">
      <c r="A91" s="10" t="s">
        <v>223</v>
      </c>
      <c r="B91" s="11" t="str">
        <f>RIGHT("a22057151", LEN("a22057151")-1)</f>
        <v>22057151</v>
      </c>
      <c r="C91" s="12" t="s">
        <v>224</v>
      </c>
      <c r="D91" s="13">
        <v>36765</v>
      </c>
      <c r="E91" s="12" t="s">
        <v>36</v>
      </c>
      <c r="F91" s="11" t="str">
        <f t="shared" si="1"/>
        <v/>
      </c>
      <c r="G91" s="12" t="s">
        <v>30</v>
      </c>
      <c r="H91" s="12" t="s">
        <v>178</v>
      </c>
      <c r="I91" s="12" t="s">
        <v>213</v>
      </c>
      <c r="J91" s="12" t="s">
        <v>180</v>
      </c>
    </row>
    <row r="92" spans="1:10" ht="15" customHeight="1" x14ac:dyDescent="0.25">
      <c r="A92" s="10" t="s">
        <v>225</v>
      </c>
      <c r="B92" s="11" t="str">
        <f>RIGHT("a22057122", LEN("a22057122")-1)</f>
        <v>22057122</v>
      </c>
      <c r="C92" s="12" t="s">
        <v>226</v>
      </c>
      <c r="D92" s="13">
        <v>33503</v>
      </c>
      <c r="E92" s="12" t="s">
        <v>36</v>
      </c>
      <c r="F92" s="11" t="str">
        <f t="shared" si="1"/>
        <v/>
      </c>
      <c r="G92" s="12" t="s">
        <v>30</v>
      </c>
      <c r="H92" s="12" t="s">
        <v>178</v>
      </c>
      <c r="I92" s="12" t="s">
        <v>213</v>
      </c>
      <c r="J92" s="12" t="s">
        <v>180</v>
      </c>
    </row>
    <row r="93" spans="1:10" ht="15" customHeight="1" x14ac:dyDescent="0.25">
      <c r="A93" s="10" t="s">
        <v>227</v>
      </c>
      <c r="B93" s="11" t="str">
        <f>RIGHT("a22057123", LEN("a22057123")-1)</f>
        <v>22057123</v>
      </c>
      <c r="C93" s="12" t="s">
        <v>228</v>
      </c>
      <c r="D93" s="13">
        <v>35715</v>
      </c>
      <c r="E93" s="12" t="s">
        <v>36</v>
      </c>
      <c r="F93" s="11" t="str">
        <f t="shared" si="1"/>
        <v/>
      </c>
      <c r="G93" s="12" t="s">
        <v>30</v>
      </c>
      <c r="H93" s="12" t="s">
        <v>178</v>
      </c>
      <c r="I93" s="12" t="s">
        <v>213</v>
      </c>
      <c r="J93" s="12" t="s">
        <v>180</v>
      </c>
    </row>
    <row r="94" spans="1:10" ht="15" customHeight="1" x14ac:dyDescent="0.25">
      <c r="A94" s="10" t="s">
        <v>229</v>
      </c>
      <c r="B94" s="11" t="str">
        <f>RIGHT("a22057152", LEN("a22057152")-1)</f>
        <v>22057152</v>
      </c>
      <c r="C94" s="12" t="s">
        <v>230</v>
      </c>
      <c r="D94" s="13">
        <v>36783</v>
      </c>
      <c r="E94" s="12" t="s">
        <v>36</v>
      </c>
      <c r="F94" s="11" t="str">
        <f t="shared" si="1"/>
        <v/>
      </c>
      <c r="G94" s="12" t="s">
        <v>30</v>
      </c>
      <c r="H94" s="12" t="s">
        <v>178</v>
      </c>
      <c r="I94" s="12" t="s">
        <v>213</v>
      </c>
      <c r="J94" s="12" t="s">
        <v>180</v>
      </c>
    </row>
    <row r="95" spans="1:10" ht="15" customHeight="1" x14ac:dyDescent="0.25">
      <c r="A95" s="10" t="s">
        <v>231</v>
      </c>
      <c r="B95" s="11" t="str">
        <f>RIGHT("a22057126", LEN("a22057126")-1)</f>
        <v>22057126</v>
      </c>
      <c r="C95" s="12" t="s">
        <v>232</v>
      </c>
      <c r="D95" s="13">
        <v>36438</v>
      </c>
      <c r="E95" s="12" t="s">
        <v>29</v>
      </c>
      <c r="F95" s="11" t="str">
        <f t="shared" si="1"/>
        <v/>
      </c>
      <c r="G95" s="12" t="s">
        <v>30</v>
      </c>
      <c r="H95" s="12" t="s">
        <v>178</v>
      </c>
      <c r="I95" s="12" t="s">
        <v>213</v>
      </c>
      <c r="J95" s="12" t="s">
        <v>180</v>
      </c>
    </row>
    <row r="96" spans="1:10" ht="15" customHeight="1" x14ac:dyDescent="0.25">
      <c r="A96" s="10" t="s">
        <v>233</v>
      </c>
      <c r="B96" s="11" t="str">
        <f>RIGHT("a22057127", LEN("a22057127")-1)</f>
        <v>22057127</v>
      </c>
      <c r="C96" s="12" t="s">
        <v>234</v>
      </c>
      <c r="D96" s="13">
        <v>30648</v>
      </c>
      <c r="E96" s="12" t="s">
        <v>29</v>
      </c>
      <c r="F96" s="11" t="str">
        <f t="shared" si="1"/>
        <v/>
      </c>
      <c r="G96" s="12" t="s">
        <v>30</v>
      </c>
      <c r="H96" s="12" t="s">
        <v>178</v>
      </c>
      <c r="I96" s="12" t="s">
        <v>213</v>
      </c>
      <c r="J96" s="12" t="s">
        <v>180</v>
      </c>
    </row>
    <row r="97" spans="1:10" ht="15" customHeight="1" x14ac:dyDescent="0.25">
      <c r="A97" s="10" t="s">
        <v>235</v>
      </c>
      <c r="B97" s="11" t="str">
        <f>RIGHT("a22057128", LEN("a22057128")-1)</f>
        <v>22057128</v>
      </c>
      <c r="C97" s="12" t="s">
        <v>236</v>
      </c>
      <c r="D97" s="13">
        <v>32465</v>
      </c>
      <c r="E97" s="12" t="s">
        <v>29</v>
      </c>
      <c r="F97" s="11" t="str">
        <f t="shared" si="1"/>
        <v/>
      </c>
      <c r="G97" s="12" t="s">
        <v>30</v>
      </c>
      <c r="H97" s="12" t="s">
        <v>178</v>
      </c>
      <c r="I97" s="12" t="s">
        <v>213</v>
      </c>
      <c r="J97" s="12" t="s">
        <v>180</v>
      </c>
    </row>
    <row r="98" spans="1:10" ht="15" customHeight="1" x14ac:dyDescent="0.25">
      <c r="A98" s="10" t="s">
        <v>237</v>
      </c>
      <c r="B98" s="11" t="str">
        <f>RIGHT("a22057130", LEN("a22057130")-1)</f>
        <v>22057130</v>
      </c>
      <c r="C98" s="12" t="s">
        <v>238</v>
      </c>
      <c r="D98" s="13">
        <v>36463</v>
      </c>
      <c r="E98" s="12" t="s">
        <v>36</v>
      </c>
      <c r="F98" s="11" t="str">
        <f t="shared" si="1"/>
        <v/>
      </c>
      <c r="G98" s="12" t="s">
        <v>30</v>
      </c>
      <c r="H98" s="12" t="s">
        <v>178</v>
      </c>
      <c r="I98" s="12" t="s">
        <v>213</v>
      </c>
      <c r="J98" s="12" t="s">
        <v>180</v>
      </c>
    </row>
    <row r="99" spans="1:10" ht="15" customHeight="1" x14ac:dyDescent="0.25">
      <c r="A99" s="10" t="s">
        <v>239</v>
      </c>
      <c r="B99" s="11" t="str">
        <f>RIGHT("a22057131", LEN("a22057131")-1)</f>
        <v>22057131</v>
      </c>
      <c r="C99" s="12" t="s">
        <v>240</v>
      </c>
      <c r="D99" s="13">
        <v>36154</v>
      </c>
      <c r="E99" s="12" t="s">
        <v>29</v>
      </c>
      <c r="F99" s="11" t="str">
        <f t="shared" si="1"/>
        <v/>
      </c>
      <c r="G99" s="12" t="s">
        <v>30</v>
      </c>
      <c r="H99" s="12" t="s">
        <v>178</v>
      </c>
      <c r="I99" s="12" t="s">
        <v>213</v>
      </c>
      <c r="J99" s="12" t="s">
        <v>180</v>
      </c>
    </row>
    <row r="100" spans="1:10" ht="15" customHeight="1" x14ac:dyDescent="0.25">
      <c r="A100" s="10" t="s">
        <v>241</v>
      </c>
      <c r="B100" s="11" t="str">
        <f>RIGHT("a22057132", LEN("a22057132")-1)</f>
        <v>22057132</v>
      </c>
      <c r="C100" s="12" t="s">
        <v>242</v>
      </c>
      <c r="D100" s="13">
        <v>34875</v>
      </c>
      <c r="E100" s="12" t="s">
        <v>36</v>
      </c>
      <c r="F100" s="11" t="str">
        <f t="shared" si="1"/>
        <v/>
      </c>
      <c r="G100" s="12" t="s">
        <v>30</v>
      </c>
      <c r="H100" s="12" t="s">
        <v>178</v>
      </c>
      <c r="I100" s="12" t="s">
        <v>213</v>
      </c>
      <c r="J100" s="12" t="s">
        <v>180</v>
      </c>
    </row>
    <row r="101" spans="1:10" ht="15" customHeight="1" x14ac:dyDescent="0.25">
      <c r="A101" s="10" t="s">
        <v>243</v>
      </c>
      <c r="B101" s="11" t="str">
        <f>RIGHT("a22057153", LEN("a22057153")-1)</f>
        <v>22057153</v>
      </c>
      <c r="C101" s="12" t="s">
        <v>244</v>
      </c>
      <c r="D101" s="13">
        <v>36864</v>
      </c>
      <c r="E101" s="12" t="s">
        <v>36</v>
      </c>
      <c r="F101" s="11" t="str">
        <f t="shared" si="1"/>
        <v/>
      </c>
      <c r="G101" s="12" t="s">
        <v>30</v>
      </c>
      <c r="H101" s="12" t="s">
        <v>178</v>
      </c>
      <c r="I101" s="12" t="s">
        <v>213</v>
      </c>
      <c r="J101" s="12" t="s">
        <v>180</v>
      </c>
    </row>
    <row r="102" spans="1:10" ht="15" customHeight="1" x14ac:dyDescent="0.25">
      <c r="A102" s="10" t="s">
        <v>245</v>
      </c>
      <c r="B102" s="11" t="str">
        <f>RIGHT("a22057133", LEN("a22057133")-1)</f>
        <v>22057133</v>
      </c>
      <c r="C102" s="12" t="s">
        <v>246</v>
      </c>
      <c r="D102" s="13">
        <v>36476</v>
      </c>
      <c r="E102" s="12" t="s">
        <v>36</v>
      </c>
      <c r="F102" s="11" t="str">
        <f t="shared" si="1"/>
        <v/>
      </c>
      <c r="G102" s="12" t="s">
        <v>30</v>
      </c>
      <c r="H102" s="12" t="s">
        <v>178</v>
      </c>
      <c r="I102" s="12" t="s">
        <v>213</v>
      </c>
      <c r="J102" s="12" t="s">
        <v>180</v>
      </c>
    </row>
    <row r="103" spans="1:10" ht="15" customHeight="1" x14ac:dyDescent="0.25">
      <c r="A103" s="10" t="s">
        <v>247</v>
      </c>
      <c r="B103" s="11" t="str">
        <f>RIGHT("a22057137", LEN("a22057137")-1)</f>
        <v>22057137</v>
      </c>
      <c r="C103" s="12" t="s">
        <v>248</v>
      </c>
      <c r="D103" s="13">
        <v>36235</v>
      </c>
      <c r="E103" s="12" t="s">
        <v>36</v>
      </c>
      <c r="F103" s="11" t="str">
        <f t="shared" si="1"/>
        <v/>
      </c>
      <c r="G103" s="12" t="s">
        <v>30</v>
      </c>
      <c r="H103" s="12" t="s">
        <v>178</v>
      </c>
      <c r="I103" s="12" t="s">
        <v>213</v>
      </c>
      <c r="J103" s="12" t="s">
        <v>180</v>
      </c>
    </row>
    <row r="104" spans="1:10" ht="15" customHeight="1" x14ac:dyDescent="0.25">
      <c r="A104" s="10" t="s">
        <v>249</v>
      </c>
      <c r="B104" s="11" t="str">
        <f>RIGHT("a22057138", LEN("a22057138")-1)</f>
        <v>22057138</v>
      </c>
      <c r="C104" s="12" t="s">
        <v>250</v>
      </c>
      <c r="D104" s="13">
        <v>31672</v>
      </c>
      <c r="E104" s="12" t="s">
        <v>29</v>
      </c>
      <c r="F104" s="11" t="str">
        <f t="shared" si="1"/>
        <v/>
      </c>
      <c r="G104" s="12" t="s">
        <v>30</v>
      </c>
      <c r="H104" s="12" t="s">
        <v>178</v>
      </c>
      <c r="I104" s="12" t="s">
        <v>213</v>
      </c>
      <c r="J104" s="12" t="s">
        <v>180</v>
      </c>
    </row>
    <row r="105" spans="1:10" ht="15" customHeight="1" x14ac:dyDescent="0.25">
      <c r="A105" s="10" t="s">
        <v>251</v>
      </c>
      <c r="B105" s="11" t="str">
        <f>RIGHT("a22057139", LEN("a22057139")-1)</f>
        <v>22057139</v>
      </c>
      <c r="C105" s="12" t="s">
        <v>252</v>
      </c>
      <c r="D105" s="13">
        <v>32090</v>
      </c>
      <c r="E105" s="12" t="s">
        <v>36</v>
      </c>
      <c r="F105" s="11" t="str">
        <f t="shared" si="1"/>
        <v/>
      </c>
      <c r="G105" s="12" t="s">
        <v>30</v>
      </c>
      <c r="H105" s="12" t="s">
        <v>178</v>
      </c>
      <c r="I105" s="12" t="s">
        <v>213</v>
      </c>
      <c r="J105" s="12" t="s">
        <v>180</v>
      </c>
    </row>
    <row r="106" spans="1:10" ht="15" customHeight="1" x14ac:dyDescent="0.25">
      <c r="A106" s="10" t="s">
        <v>253</v>
      </c>
      <c r="B106" s="11" t="str">
        <f>RIGHT("a22057140", LEN("a22057140")-1)</f>
        <v>22057140</v>
      </c>
      <c r="C106" s="12" t="s">
        <v>254</v>
      </c>
      <c r="D106" s="13">
        <v>34254</v>
      </c>
      <c r="E106" s="12" t="s">
        <v>29</v>
      </c>
      <c r="F106" s="11" t="str">
        <f t="shared" si="1"/>
        <v/>
      </c>
      <c r="G106" s="12" t="s">
        <v>30</v>
      </c>
      <c r="H106" s="12" t="s">
        <v>178</v>
      </c>
      <c r="I106" s="12" t="s">
        <v>213</v>
      </c>
      <c r="J106" s="12" t="s">
        <v>180</v>
      </c>
    </row>
    <row r="107" spans="1:10" ht="15" customHeight="1" x14ac:dyDescent="0.25">
      <c r="A107" s="10" t="s">
        <v>255</v>
      </c>
      <c r="B107" s="11" t="str">
        <f>RIGHT("a22057141", LEN("a22057141")-1)</f>
        <v>22057141</v>
      </c>
      <c r="C107" s="12" t="s">
        <v>256</v>
      </c>
      <c r="D107" s="13">
        <v>35691</v>
      </c>
      <c r="E107" s="12" t="s">
        <v>36</v>
      </c>
      <c r="F107" s="11" t="str">
        <f t="shared" si="1"/>
        <v/>
      </c>
      <c r="G107" s="12" t="s">
        <v>30</v>
      </c>
      <c r="H107" s="12" t="s">
        <v>178</v>
      </c>
      <c r="I107" s="12" t="s">
        <v>213</v>
      </c>
      <c r="J107" s="12" t="s">
        <v>180</v>
      </c>
    </row>
    <row r="108" spans="1:10" ht="15" customHeight="1" x14ac:dyDescent="0.25">
      <c r="A108" s="10" t="s">
        <v>257</v>
      </c>
      <c r="B108" s="11" t="str">
        <f>RIGHT("a22057142", LEN("a22057142")-1)</f>
        <v>22057142</v>
      </c>
      <c r="C108" s="12" t="s">
        <v>258</v>
      </c>
      <c r="D108" s="13">
        <v>36247</v>
      </c>
      <c r="E108" s="12" t="s">
        <v>36</v>
      </c>
      <c r="F108" s="11" t="str">
        <f t="shared" si="1"/>
        <v/>
      </c>
      <c r="G108" s="12" t="s">
        <v>30</v>
      </c>
      <c r="H108" s="12" t="s">
        <v>178</v>
      </c>
      <c r="I108" s="12" t="s">
        <v>213</v>
      </c>
      <c r="J108" s="12" t="s">
        <v>180</v>
      </c>
    </row>
    <row r="109" spans="1:10" ht="15" customHeight="1" x14ac:dyDescent="0.25">
      <c r="A109" s="10" t="s">
        <v>259</v>
      </c>
      <c r="B109" s="11" t="str">
        <f>RIGHT("a22057143", LEN("a22057143")-1)</f>
        <v>22057143</v>
      </c>
      <c r="C109" s="12" t="s">
        <v>260</v>
      </c>
      <c r="D109" s="13">
        <v>31022</v>
      </c>
      <c r="E109" s="12" t="s">
        <v>36</v>
      </c>
      <c r="F109" s="11" t="str">
        <f t="shared" si="1"/>
        <v/>
      </c>
      <c r="G109" s="12" t="s">
        <v>30</v>
      </c>
      <c r="H109" s="12" t="s">
        <v>178</v>
      </c>
      <c r="I109" s="12" t="s">
        <v>213</v>
      </c>
      <c r="J109" s="12" t="s">
        <v>180</v>
      </c>
    </row>
    <row r="110" spans="1:10" ht="15" customHeight="1" x14ac:dyDescent="0.25">
      <c r="A110" s="10" t="s">
        <v>261</v>
      </c>
      <c r="B110" s="11" t="str">
        <f>RIGHT("a22057144", LEN("a22057144")-1)</f>
        <v>22057144</v>
      </c>
      <c r="C110" s="12" t="s">
        <v>262</v>
      </c>
      <c r="D110" s="13">
        <v>35011</v>
      </c>
      <c r="E110" s="12" t="s">
        <v>36</v>
      </c>
      <c r="F110" s="11" t="str">
        <f t="shared" si="1"/>
        <v/>
      </c>
      <c r="G110" s="12" t="s">
        <v>30</v>
      </c>
      <c r="H110" s="12" t="s">
        <v>178</v>
      </c>
      <c r="I110" s="12" t="s">
        <v>213</v>
      </c>
      <c r="J110" s="12" t="s">
        <v>180</v>
      </c>
    </row>
    <row r="111" spans="1:10" ht="15" customHeight="1" x14ac:dyDescent="0.25">
      <c r="A111" s="10" t="s">
        <v>263</v>
      </c>
      <c r="B111" s="11" t="str">
        <f>RIGHT("a22057145", LEN("a22057145")-1)</f>
        <v>22057145</v>
      </c>
      <c r="C111" s="12" t="s">
        <v>264</v>
      </c>
      <c r="D111" s="13">
        <v>31807</v>
      </c>
      <c r="E111" s="12" t="s">
        <v>36</v>
      </c>
      <c r="F111" s="11" t="str">
        <f t="shared" si="1"/>
        <v/>
      </c>
      <c r="G111" s="12" t="s">
        <v>30</v>
      </c>
      <c r="H111" s="12" t="s">
        <v>178</v>
      </c>
      <c r="I111" s="12" t="s">
        <v>213</v>
      </c>
      <c r="J111" s="12" t="s">
        <v>180</v>
      </c>
    </row>
    <row r="112" spans="1:10" ht="15" customHeight="1" x14ac:dyDescent="0.25">
      <c r="A112" s="10" t="s">
        <v>265</v>
      </c>
      <c r="B112" s="11" t="str">
        <f>RIGHT("a22057154", LEN("a22057154")-1)</f>
        <v>22057154</v>
      </c>
      <c r="C112" s="12" t="s">
        <v>266</v>
      </c>
      <c r="D112" s="13">
        <v>36853</v>
      </c>
      <c r="E112" s="12" t="s">
        <v>36</v>
      </c>
      <c r="F112" s="11" t="str">
        <f t="shared" si="1"/>
        <v/>
      </c>
      <c r="G112" s="12" t="s">
        <v>30</v>
      </c>
      <c r="H112" s="12" t="s">
        <v>178</v>
      </c>
      <c r="I112" s="12" t="s">
        <v>213</v>
      </c>
      <c r="J112" s="12" t="s">
        <v>180</v>
      </c>
    </row>
    <row r="113" spans="1:10" ht="15" customHeight="1" x14ac:dyDescent="0.25">
      <c r="A113" s="10" t="s">
        <v>267</v>
      </c>
      <c r="B113" s="11" t="str">
        <f>RIGHT("a22057146", LEN("a22057146")-1)</f>
        <v>22057146</v>
      </c>
      <c r="C113" s="12" t="s">
        <v>268</v>
      </c>
      <c r="D113" s="13">
        <v>34384</v>
      </c>
      <c r="E113" s="12" t="s">
        <v>29</v>
      </c>
      <c r="F113" s="11" t="str">
        <f t="shared" si="1"/>
        <v/>
      </c>
      <c r="G113" s="12" t="s">
        <v>30</v>
      </c>
      <c r="H113" s="12" t="s">
        <v>178</v>
      </c>
      <c r="I113" s="12" t="s">
        <v>213</v>
      </c>
      <c r="J113" s="12" t="s">
        <v>180</v>
      </c>
    </row>
    <row r="114" spans="1:10" ht="15" customHeight="1" x14ac:dyDescent="0.25">
      <c r="A114" s="10" t="s">
        <v>269</v>
      </c>
      <c r="B114" s="11" t="str">
        <f>RIGHT("a22057147", LEN("a22057147")-1)</f>
        <v>22057147</v>
      </c>
      <c r="C114" s="12" t="s">
        <v>270</v>
      </c>
      <c r="D114" s="13">
        <v>29645</v>
      </c>
      <c r="E114" s="12" t="s">
        <v>29</v>
      </c>
      <c r="F114" s="11" t="str">
        <f t="shared" si="1"/>
        <v/>
      </c>
      <c r="G114" s="12" t="s">
        <v>30</v>
      </c>
      <c r="H114" s="12" t="s">
        <v>178</v>
      </c>
      <c r="I114" s="12" t="s">
        <v>213</v>
      </c>
      <c r="J114" s="12" t="s">
        <v>180</v>
      </c>
    </row>
    <row r="115" spans="1:10" ht="15" customHeight="1" x14ac:dyDescent="0.25">
      <c r="A115" s="10" t="s">
        <v>271</v>
      </c>
      <c r="B115" s="11" t="str">
        <f>RIGHT("a22057148", LEN("a22057148")-1)</f>
        <v>22057148</v>
      </c>
      <c r="C115" s="12" t="s">
        <v>272</v>
      </c>
      <c r="D115" s="13">
        <v>33064</v>
      </c>
      <c r="E115" s="12" t="s">
        <v>36</v>
      </c>
      <c r="F115" s="11" t="str">
        <f t="shared" si="1"/>
        <v/>
      </c>
      <c r="G115" s="12" t="s">
        <v>30</v>
      </c>
      <c r="H115" s="12" t="s">
        <v>178</v>
      </c>
      <c r="I115" s="12" t="s">
        <v>213</v>
      </c>
      <c r="J115" s="12" t="s">
        <v>180</v>
      </c>
    </row>
    <row r="116" spans="1:10" ht="15" customHeight="1" x14ac:dyDescent="0.25">
      <c r="A116" s="10" t="s">
        <v>273</v>
      </c>
      <c r="B116" s="11" t="str">
        <f>RIGHT("a22057149", LEN("a22057149")-1)</f>
        <v>22057149</v>
      </c>
      <c r="C116" s="12" t="s">
        <v>274</v>
      </c>
      <c r="D116" s="13">
        <v>35872</v>
      </c>
      <c r="E116" s="12" t="s">
        <v>36</v>
      </c>
      <c r="F116" s="11" t="str">
        <f t="shared" si="1"/>
        <v/>
      </c>
      <c r="G116" s="12" t="s">
        <v>30</v>
      </c>
      <c r="H116" s="12" t="s">
        <v>178</v>
      </c>
      <c r="I116" s="12" t="s">
        <v>213</v>
      </c>
      <c r="J116" s="12" t="s">
        <v>180</v>
      </c>
    </row>
    <row r="117" spans="1:10" ht="15" customHeight="1" x14ac:dyDescent="0.25">
      <c r="A117" s="10" t="s">
        <v>275</v>
      </c>
      <c r="B117" s="11" t="str">
        <f>RIGHT("a22057057", LEN("a22057057")-1)</f>
        <v>22057057</v>
      </c>
      <c r="C117" s="12" t="s">
        <v>276</v>
      </c>
      <c r="D117" s="13">
        <v>35112</v>
      </c>
      <c r="E117" s="12" t="s">
        <v>36</v>
      </c>
      <c r="F117" s="11" t="str">
        <f t="shared" si="1"/>
        <v/>
      </c>
      <c r="G117" s="12" t="s">
        <v>30</v>
      </c>
      <c r="H117" s="12" t="s">
        <v>277</v>
      </c>
      <c r="I117" s="12" t="s">
        <v>278</v>
      </c>
      <c r="J117" s="12" t="s">
        <v>279</v>
      </c>
    </row>
    <row r="118" spans="1:10" ht="15" customHeight="1" x14ac:dyDescent="0.25">
      <c r="A118" s="10" t="s">
        <v>280</v>
      </c>
      <c r="B118" s="11" t="str">
        <f>RIGHT("a22057059", LEN("a22057059")-1)</f>
        <v>22057059</v>
      </c>
      <c r="C118" s="12" t="s">
        <v>281</v>
      </c>
      <c r="D118" s="13">
        <v>35051</v>
      </c>
      <c r="E118" s="12" t="s">
        <v>29</v>
      </c>
      <c r="F118" s="11" t="str">
        <f t="shared" si="1"/>
        <v/>
      </c>
      <c r="G118" s="12" t="s">
        <v>30</v>
      </c>
      <c r="H118" s="12" t="s">
        <v>277</v>
      </c>
      <c r="I118" s="12" t="s">
        <v>278</v>
      </c>
      <c r="J118" s="12" t="s">
        <v>279</v>
      </c>
    </row>
    <row r="119" spans="1:10" ht="15" customHeight="1" x14ac:dyDescent="0.25">
      <c r="A119" s="10" t="s">
        <v>282</v>
      </c>
      <c r="B119" s="11" t="str">
        <f>RIGHT("a22057060", LEN("a22057060")-1)</f>
        <v>22057060</v>
      </c>
      <c r="C119" s="12" t="s">
        <v>283</v>
      </c>
      <c r="D119" s="13">
        <v>35131</v>
      </c>
      <c r="E119" s="12" t="s">
        <v>29</v>
      </c>
      <c r="F119" s="11" t="str">
        <f t="shared" si="1"/>
        <v/>
      </c>
      <c r="G119" s="12" t="s">
        <v>30</v>
      </c>
      <c r="H119" s="12" t="s">
        <v>277</v>
      </c>
      <c r="I119" s="12" t="s">
        <v>278</v>
      </c>
      <c r="J119" s="12" t="s">
        <v>279</v>
      </c>
    </row>
    <row r="120" spans="1:10" ht="15" customHeight="1" x14ac:dyDescent="0.25">
      <c r="A120" s="10" t="s">
        <v>284</v>
      </c>
      <c r="B120" s="11" t="str">
        <f>RIGHT("a22057061", LEN("a22057061")-1)</f>
        <v>22057061</v>
      </c>
      <c r="C120" s="12" t="s">
        <v>285</v>
      </c>
      <c r="D120" s="13">
        <v>31300</v>
      </c>
      <c r="E120" s="12" t="s">
        <v>36</v>
      </c>
      <c r="F120" s="11" t="str">
        <f t="shared" si="1"/>
        <v/>
      </c>
      <c r="G120" s="12" t="s">
        <v>30</v>
      </c>
      <c r="H120" s="12" t="s">
        <v>277</v>
      </c>
      <c r="I120" s="12" t="s">
        <v>278</v>
      </c>
      <c r="J120" s="12" t="s">
        <v>279</v>
      </c>
    </row>
    <row r="121" spans="1:10" ht="15" customHeight="1" x14ac:dyDescent="0.25">
      <c r="A121" s="10" t="s">
        <v>286</v>
      </c>
      <c r="B121" s="11" t="str">
        <f>RIGHT("a22057062", LEN("a22057062")-1)</f>
        <v>22057062</v>
      </c>
      <c r="C121" s="12" t="s">
        <v>17</v>
      </c>
      <c r="D121" s="13">
        <v>35736</v>
      </c>
      <c r="E121" s="12" t="s">
        <v>36</v>
      </c>
      <c r="F121" s="11" t="str">
        <f t="shared" si="1"/>
        <v/>
      </c>
      <c r="G121" s="12" t="s">
        <v>30</v>
      </c>
      <c r="H121" s="12" t="s">
        <v>277</v>
      </c>
      <c r="I121" s="12" t="s">
        <v>278</v>
      </c>
      <c r="J121" s="12" t="s">
        <v>279</v>
      </c>
    </row>
    <row r="122" spans="1:10" ht="15" customHeight="1" x14ac:dyDescent="0.25">
      <c r="A122" s="10" t="s">
        <v>287</v>
      </c>
      <c r="B122" s="11" t="str">
        <f>RIGHT("a22057064", LEN("a22057064")-1)</f>
        <v>22057064</v>
      </c>
      <c r="C122" s="12" t="s">
        <v>288</v>
      </c>
      <c r="D122" s="13">
        <v>34250</v>
      </c>
      <c r="E122" s="12" t="s">
        <v>36</v>
      </c>
      <c r="F122" s="11" t="str">
        <f t="shared" si="1"/>
        <v/>
      </c>
      <c r="G122" s="12" t="s">
        <v>30</v>
      </c>
      <c r="H122" s="12" t="s">
        <v>277</v>
      </c>
      <c r="I122" s="12" t="s">
        <v>278</v>
      </c>
      <c r="J122" s="12" t="s">
        <v>279</v>
      </c>
    </row>
    <row r="123" spans="1:10" ht="15" customHeight="1" x14ac:dyDescent="0.25">
      <c r="A123" s="10" t="s">
        <v>289</v>
      </c>
      <c r="B123" s="11" t="str">
        <f>RIGHT("a22057156", LEN("a22057156")-1)</f>
        <v>22057156</v>
      </c>
      <c r="C123" s="12" t="s">
        <v>12</v>
      </c>
      <c r="D123" s="13">
        <v>34210</v>
      </c>
      <c r="E123" s="12" t="s">
        <v>29</v>
      </c>
      <c r="F123" s="11" t="str">
        <f t="shared" si="1"/>
        <v/>
      </c>
      <c r="G123" s="12" t="s">
        <v>30</v>
      </c>
      <c r="H123" s="12" t="s">
        <v>277</v>
      </c>
      <c r="I123" s="12" t="s">
        <v>290</v>
      </c>
      <c r="J123" s="12" t="s">
        <v>279</v>
      </c>
    </row>
    <row r="124" spans="1:10" ht="15" customHeight="1" x14ac:dyDescent="0.25">
      <c r="A124" s="10" t="s">
        <v>291</v>
      </c>
      <c r="B124" s="11" t="str">
        <f>RIGHT("a22057157", LEN("a22057157")-1)</f>
        <v>22057157</v>
      </c>
      <c r="C124" s="12" t="s">
        <v>292</v>
      </c>
      <c r="D124" s="13">
        <v>34901</v>
      </c>
      <c r="E124" s="12" t="s">
        <v>29</v>
      </c>
      <c r="F124" s="11" t="str">
        <f t="shared" si="1"/>
        <v/>
      </c>
      <c r="G124" s="12" t="s">
        <v>30</v>
      </c>
      <c r="H124" s="12" t="s">
        <v>277</v>
      </c>
      <c r="I124" s="12" t="s">
        <v>290</v>
      </c>
      <c r="J124" s="12" t="s">
        <v>279</v>
      </c>
    </row>
    <row r="125" spans="1:10" ht="15" customHeight="1" x14ac:dyDescent="0.25">
      <c r="A125" s="10" t="s">
        <v>293</v>
      </c>
      <c r="B125" s="11" t="str">
        <f>RIGHT("a22057158", LEN("a22057158")-1)</f>
        <v>22057158</v>
      </c>
      <c r="C125" s="12" t="s">
        <v>294</v>
      </c>
      <c r="D125" s="13">
        <v>35046</v>
      </c>
      <c r="E125" s="12" t="s">
        <v>29</v>
      </c>
      <c r="F125" s="11" t="str">
        <f t="shared" si="1"/>
        <v/>
      </c>
      <c r="G125" s="12" t="s">
        <v>30</v>
      </c>
      <c r="H125" s="12" t="s">
        <v>277</v>
      </c>
      <c r="I125" s="12" t="s">
        <v>290</v>
      </c>
      <c r="J125" s="12" t="s">
        <v>279</v>
      </c>
    </row>
    <row r="126" spans="1:10" ht="15" customHeight="1" x14ac:dyDescent="0.25">
      <c r="A126" s="10" t="s">
        <v>295</v>
      </c>
      <c r="B126" s="11" t="str">
        <f>RIGHT("a22058171", LEN("a22058171")-1)</f>
        <v>22058171</v>
      </c>
      <c r="C126" s="12" t="s">
        <v>296</v>
      </c>
      <c r="D126" s="13">
        <v>36883</v>
      </c>
      <c r="E126" s="12" t="s">
        <v>29</v>
      </c>
      <c r="F126" s="11" t="str">
        <f t="shared" si="1"/>
        <v/>
      </c>
      <c r="G126" s="12" t="s">
        <v>30</v>
      </c>
      <c r="H126" s="12" t="s">
        <v>277</v>
      </c>
      <c r="I126" s="12" t="s">
        <v>290</v>
      </c>
      <c r="J126" s="12" t="s">
        <v>279</v>
      </c>
    </row>
    <row r="127" spans="1:10" ht="15" customHeight="1" x14ac:dyDescent="0.25">
      <c r="A127" s="10" t="s">
        <v>297</v>
      </c>
      <c r="B127" s="11" t="str">
        <f>RIGHT("a22057159", LEN("a22057159")-1)</f>
        <v>22057159</v>
      </c>
      <c r="C127" s="12" t="s">
        <v>298</v>
      </c>
      <c r="D127" s="13">
        <v>32873</v>
      </c>
      <c r="E127" s="12" t="s">
        <v>36</v>
      </c>
      <c r="F127" s="11" t="str">
        <f t="shared" si="1"/>
        <v/>
      </c>
      <c r="G127" s="12" t="s">
        <v>30</v>
      </c>
      <c r="H127" s="12" t="s">
        <v>277</v>
      </c>
      <c r="I127" s="12" t="s">
        <v>290</v>
      </c>
      <c r="J127" s="12" t="s">
        <v>279</v>
      </c>
    </row>
    <row r="128" spans="1:10" ht="15" customHeight="1" x14ac:dyDescent="0.25">
      <c r="A128" s="10" t="s">
        <v>299</v>
      </c>
      <c r="B128" s="11" t="str">
        <f>RIGHT("a22057161", LEN("a22057161")-1)</f>
        <v>22057161</v>
      </c>
      <c r="C128" s="12" t="s">
        <v>16</v>
      </c>
      <c r="D128" s="13">
        <v>35385</v>
      </c>
      <c r="E128" s="12" t="s">
        <v>36</v>
      </c>
      <c r="F128" s="11" t="str">
        <f t="shared" si="1"/>
        <v/>
      </c>
      <c r="G128" s="12" t="s">
        <v>30</v>
      </c>
      <c r="H128" s="12" t="s">
        <v>277</v>
      </c>
      <c r="I128" s="12" t="s">
        <v>290</v>
      </c>
      <c r="J128" s="12" t="s">
        <v>279</v>
      </c>
    </row>
    <row r="129" spans="1:10" ht="15" customHeight="1" x14ac:dyDescent="0.25">
      <c r="A129" s="10" t="s">
        <v>300</v>
      </c>
      <c r="B129" s="11" t="str">
        <f>RIGHT("a22057162", LEN("a22057162")-1)</f>
        <v>22057162</v>
      </c>
      <c r="C129" s="12" t="s">
        <v>301</v>
      </c>
      <c r="D129" s="13">
        <v>36328</v>
      </c>
      <c r="E129" s="12" t="s">
        <v>29</v>
      </c>
      <c r="F129" s="11" t="str">
        <f t="shared" si="1"/>
        <v/>
      </c>
      <c r="G129" s="12" t="s">
        <v>30</v>
      </c>
      <c r="H129" s="12" t="s">
        <v>277</v>
      </c>
      <c r="I129" s="12" t="s">
        <v>290</v>
      </c>
      <c r="J129" s="12" t="s">
        <v>279</v>
      </c>
    </row>
    <row r="130" spans="1:10" ht="15" customHeight="1" x14ac:dyDescent="0.25">
      <c r="A130" s="10" t="s">
        <v>302</v>
      </c>
      <c r="B130" s="11" t="str">
        <f>RIGHT("a22057164", LEN("a22057164")-1)</f>
        <v>22057164</v>
      </c>
      <c r="C130" s="12" t="s">
        <v>303</v>
      </c>
      <c r="D130" s="13">
        <v>31341</v>
      </c>
      <c r="E130" s="12" t="s">
        <v>36</v>
      </c>
      <c r="F130" s="11" t="str">
        <f t="shared" ref="F130:F134" si="2">RIGHT("a", LEN("a")-1)</f>
        <v/>
      </c>
      <c r="G130" s="12" t="s">
        <v>30</v>
      </c>
      <c r="H130" s="12" t="s">
        <v>277</v>
      </c>
      <c r="I130" s="12" t="s">
        <v>290</v>
      </c>
      <c r="J130" s="12" t="s">
        <v>279</v>
      </c>
    </row>
    <row r="131" spans="1:10" ht="15" customHeight="1" x14ac:dyDescent="0.25">
      <c r="A131" s="10" t="s">
        <v>304</v>
      </c>
      <c r="B131" s="11" t="str">
        <f>RIGHT("a22057165", LEN("a22057165")-1)</f>
        <v>22057165</v>
      </c>
      <c r="C131" s="12" t="s">
        <v>305</v>
      </c>
      <c r="D131" s="13">
        <v>36066</v>
      </c>
      <c r="E131" s="12" t="s">
        <v>36</v>
      </c>
      <c r="F131" s="11" t="str">
        <f t="shared" si="2"/>
        <v/>
      </c>
      <c r="G131" s="12" t="s">
        <v>30</v>
      </c>
      <c r="H131" s="12" t="s">
        <v>277</v>
      </c>
      <c r="I131" s="12" t="s">
        <v>290</v>
      </c>
      <c r="J131" s="12" t="s">
        <v>279</v>
      </c>
    </row>
    <row r="132" spans="1:10" ht="15" customHeight="1" x14ac:dyDescent="0.25">
      <c r="A132" s="10" t="s">
        <v>306</v>
      </c>
      <c r="B132" s="11" t="str">
        <f>RIGHT("a22057167", LEN("a22057167")-1)</f>
        <v>22057167</v>
      </c>
      <c r="C132" s="12" t="s">
        <v>307</v>
      </c>
      <c r="D132" s="13">
        <v>35995</v>
      </c>
      <c r="E132" s="12" t="s">
        <v>29</v>
      </c>
      <c r="F132" s="11" t="str">
        <f t="shared" si="2"/>
        <v/>
      </c>
      <c r="G132" s="12" t="s">
        <v>30</v>
      </c>
      <c r="H132" s="12" t="s">
        <v>277</v>
      </c>
      <c r="I132" s="12" t="s">
        <v>290</v>
      </c>
      <c r="J132" s="12" t="s">
        <v>279</v>
      </c>
    </row>
    <row r="133" spans="1:10" ht="15" customHeight="1" x14ac:dyDescent="0.25">
      <c r="A133" s="10" t="s">
        <v>308</v>
      </c>
      <c r="B133" s="11" t="str">
        <f>RIGHT("a22057168", LEN("a22057168")-1)</f>
        <v>22057168</v>
      </c>
      <c r="C133" s="12" t="s">
        <v>309</v>
      </c>
      <c r="D133" s="13">
        <v>32879</v>
      </c>
      <c r="E133" s="12" t="s">
        <v>36</v>
      </c>
      <c r="F133" s="11" t="str">
        <f t="shared" si="2"/>
        <v/>
      </c>
      <c r="G133" s="12" t="s">
        <v>30</v>
      </c>
      <c r="H133" s="12" t="s">
        <v>277</v>
      </c>
      <c r="I133" s="12" t="s">
        <v>290</v>
      </c>
      <c r="J133" s="12" t="s">
        <v>279</v>
      </c>
    </row>
    <row r="134" spans="1:10" ht="15" customHeight="1" x14ac:dyDescent="0.25">
      <c r="A134" s="10" t="s">
        <v>310</v>
      </c>
      <c r="B134" s="11" t="str">
        <f>RIGHT("a22057169", LEN("a22057169")-1)</f>
        <v>22057169</v>
      </c>
      <c r="C134" s="12" t="s">
        <v>311</v>
      </c>
      <c r="D134" s="13">
        <v>32756</v>
      </c>
      <c r="E134" s="12" t="s">
        <v>29</v>
      </c>
      <c r="F134" s="11" t="str">
        <f t="shared" si="2"/>
        <v/>
      </c>
      <c r="G134" s="12" t="s">
        <v>30</v>
      </c>
      <c r="H134" s="12" t="s">
        <v>277</v>
      </c>
      <c r="I134" s="12" t="s">
        <v>290</v>
      </c>
      <c r="J134" s="12" t="s">
        <v>279</v>
      </c>
    </row>
  </sheetData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đăng ký</vt:lpstr>
      <vt:lpstr>QH-2022-E</vt:lpstr>
      <vt:lpstr>DSSV1-2-2023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 VTN</dc:creator>
  <cp:lastModifiedBy>UEB3671</cp:lastModifiedBy>
  <cp:lastPrinted>2021-01-20T08:34:45Z</cp:lastPrinted>
  <dcterms:created xsi:type="dcterms:W3CDTF">2021-01-20T01:35:15Z</dcterms:created>
  <dcterms:modified xsi:type="dcterms:W3CDTF">2023-02-06T09:52:34Z</dcterms:modified>
</cp:coreProperties>
</file>